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45" windowHeight="11640" activeTab="0"/>
  </bookViews>
  <sheets>
    <sheet name="УП очной формы" sheetId="1" r:id="rId1"/>
    <sheet name="Вариативная часть ОПОП" sheetId="2" r:id="rId2"/>
    <sheet name=" График СРС" sheetId="3" r:id="rId3"/>
    <sheet name="Промежуточная аттестация " sheetId="4" r:id="rId4"/>
  </sheets>
  <definedNames/>
  <calcPr fullCalcOnLoad="1"/>
</workbook>
</file>

<file path=xl/sharedStrings.xml><?xml version="1.0" encoding="utf-8"?>
<sst xmlns="http://schemas.openxmlformats.org/spreadsheetml/2006/main" count="438" uniqueCount="242">
  <si>
    <t>Всего</t>
  </si>
  <si>
    <t>Индекс</t>
  </si>
  <si>
    <t>Распределение по семестрам</t>
  </si>
  <si>
    <t>Экзамены</t>
  </si>
  <si>
    <t>Курсовые проекты (работы)</t>
  </si>
  <si>
    <t>Зачёты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</si>
  <si>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</si>
  <si>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</si>
  <si>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</si>
  <si>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</si>
  <si>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</si>
  <si>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</si>
  <si>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</si>
  <si>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ЕН.02</t>
  </si>
  <si>
    <t>Основы философии</t>
  </si>
  <si>
    <t>Иностранный язык</t>
  </si>
  <si>
    <t>Математические и общие естественнонаучные дисциплины</t>
  </si>
  <si>
    <t>Математика</t>
  </si>
  <si>
    <t>Педагогика</t>
  </si>
  <si>
    <t>Психология</t>
  </si>
  <si>
    <t>Правовое обеспечение профессиональной деятельности</t>
  </si>
  <si>
    <t>Безопасность жизнедеятельности</t>
  </si>
  <si>
    <t>Максимальная учебная нагрузка студентов</t>
  </si>
  <si>
    <t>Самостоятельная учебная нагрузка студента</t>
  </si>
  <si>
    <t>Обязательные учебные занятия</t>
  </si>
  <si>
    <t>в том числе</t>
  </si>
  <si>
    <t>Распределение по курсам и семестрам</t>
  </si>
  <si>
    <t>1 курс</t>
  </si>
  <si>
    <t>2 курс</t>
  </si>
  <si>
    <t>1 сем</t>
  </si>
  <si>
    <t>2 сем</t>
  </si>
  <si>
    <t>лаб. и практ. занятия</t>
  </si>
  <si>
    <t>Промежуточная аттестация</t>
  </si>
  <si>
    <t>Защита выпускной квалификационной работы</t>
  </si>
  <si>
    <t>История</t>
  </si>
  <si>
    <t>Общий гуманитарный и социально-экономический цикл</t>
  </si>
  <si>
    <t>Наименование дисциплины, междисциплинарного курса</t>
  </si>
  <si>
    <t>Информатика и информационно-коммуникационные технологии в профессиональной деятельности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</si>
  <si>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</si>
  <si>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</si>
  <si>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</si>
  <si>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</si>
  <si>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</si>
  <si>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</si>
  <si>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</si>
  <si>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</si>
  <si>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</si>
  <si>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Профессиональные модули</t>
  </si>
  <si>
    <t>ПМ.00</t>
  </si>
  <si>
    <t>МДК.01.01</t>
  </si>
  <si>
    <t>МДК.03.01</t>
  </si>
  <si>
    <t xml:space="preserve">Учебная практика </t>
  </si>
  <si>
    <t>Производственная практика (по профилю специальности)</t>
  </si>
  <si>
    <t>Производственная практика (преддипломная)</t>
  </si>
  <si>
    <t>УП.00</t>
  </si>
  <si>
    <t>ПП.00</t>
  </si>
  <si>
    <t>ПДП.00</t>
  </si>
  <si>
    <t>ПА.00</t>
  </si>
  <si>
    <t>ГИА.00</t>
  </si>
  <si>
    <t>Государственная (итоговая) аттестация</t>
  </si>
  <si>
    <t>ГИА.01</t>
  </si>
  <si>
    <t>ГИА.02</t>
  </si>
  <si>
    <t>Подготовка выпускной квалификационной работы</t>
  </si>
  <si>
    <t xml:space="preserve">4 нед. </t>
  </si>
  <si>
    <t>6 нед.</t>
  </si>
  <si>
    <t>4 нед.</t>
  </si>
  <si>
    <t>2 нед.</t>
  </si>
  <si>
    <t>Психология общения</t>
  </si>
  <si>
    <t>ОГСЭ.05</t>
  </si>
  <si>
    <t>МДК.02.01</t>
  </si>
  <si>
    <t>5 нед.</t>
  </si>
  <si>
    <t>Физкультура*</t>
  </si>
  <si>
    <t>теоретич</t>
  </si>
  <si>
    <t>3 курс</t>
  </si>
  <si>
    <t>всего</t>
  </si>
  <si>
    <t xml:space="preserve">в том числе </t>
  </si>
  <si>
    <t>4 нед</t>
  </si>
  <si>
    <t>5 нед</t>
  </si>
  <si>
    <t>6 нед</t>
  </si>
  <si>
    <t>2 нед</t>
  </si>
  <si>
    <t>ФГОС СПО</t>
  </si>
  <si>
    <t>Фактически</t>
  </si>
  <si>
    <t>Возрастная анатомия, физиология и гигиена</t>
  </si>
  <si>
    <t>МДК.01.02</t>
  </si>
  <si>
    <t>23 нед.</t>
  </si>
  <si>
    <t>ПМ.01</t>
  </si>
  <si>
    <t>УП.01</t>
  </si>
  <si>
    <t>ПП.01</t>
  </si>
  <si>
    <t xml:space="preserve">Производственная практика (по профилю специальности) </t>
  </si>
  <si>
    <t>ПМ.02</t>
  </si>
  <si>
    <t>УП.02</t>
  </si>
  <si>
    <t>ПП.02</t>
  </si>
  <si>
    <t>ПМ.03</t>
  </si>
  <si>
    <t>УП.03</t>
  </si>
  <si>
    <t>ПП.03</t>
  </si>
  <si>
    <t>Дополнительное образование детей: история и современность</t>
  </si>
  <si>
    <t>ОП.06</t>
  </si>
  <si>
    <t>Методика преподавания по программам дополнительного образования в области…</t>
  </si>
  <si>
    <t>Организация досуговых мероприятий</t>
  </si>
  <si>
    <t>Методика организации досуговых мероприятий</t>
  </si>
  <si>
    <t>Методическое обеспечение образовательного процесса</t>
  </si>
  <si>
    <t>Теоретические и прикладные аспекты методической работы педагога дополнительного образования</t>
  </si>
  <si>
    <t>19 нед.</t>
  </si>
  <si>
    <t>Русский язык и культура речи</t>
  </si>
  <si>
    <t>Литература</t>
  </si>
  <si>
    <t>Мировая художественная культура</t>
  </si>
  <si>
    <t>Подготовка педагога дополнительного образования….</t>
  </si>
  <si>
    <t>2д</t>
  </si>
  <si>
    <t>22 нед</t>
  </si>
  <si>
    <t>Преподавание в одной из областей дополнительного образования</t>
  </si>
  <si>
    <t>ОП.07*</t>
  </si>
  <si>
    <t>Основы оформительского дела</t>
  </si>
  <si>
    <t>3 сем</t>
  </si>
  <si>
    <t>4  сем</t>
  </si>
  <si>
    <t>5 сем</t>
  </si>
  <si>
    <t>6 сем</t>
  </si>
  <si>
    <t>3д, 5д,6д</t>
  </si>
  <si>
    <t xml:space="preserve">2,3, 4,5д </t>
  </si>
  <si>
    <t>ОП.08*</t>
  </si>
  <si>
    <t>Основы менеджмента</t>
  </si>
  <si>
    <t>ОП.09*</t>
  </si>
  <si>
    <t>Основы педагогического мастерства</t>
  </si>
  <si>
    <t>16 нед</t>
  </si>
  <si>
    <t>12 нед.</t>
  </si>
  <si>
    <t>15 нед</t>
  </si>
  <si>
    <t>ОГСЭ.06*</t>
  </si>
  <si>
    <t>ОГСЭ.07*</t>
  </si>
  <si>
    <t>ОГСЭ.08*</t>
  </si>
  <si>
    <t>аудиторная учебная нагрузка</t>
  </si>
  <si>
    <t>самостоятельная учебная нагрузка</t>
  </si>
  <si>
    <t>Обязательная часть циклов ОПОП</t>
  </si>
  <si>
    <t>Вариативная часть циклов ОПОП</t>
  </si>
  <si>
    <t>4д</t>
  </si>
  <si>
    <r>
      <rPr>
        <b/>
        <sz val="9"/>
        <rFont val="Times New Roman"/>
        <family val="1"/>
      </rPr>
      <t xml:space="preserve">Консультации </t>
    </r>
    <r>
      <rPr>
        <sz val="9"/>
        <rFont val="Times New Roman"/>
        <family val="1"/>
      </rPr>
      <t>на учебную группу по 4 час. на одного обучающегося на каждый учебный год  (всего 100 час.)</t>
    </r>
  </si>
  <si>
    <t xml:space="preserve">ВСЕГО </t>
  </si>
  <si>
    <t xml:space="preserve">часов учебной практики </t>
  </si>
  <si>
    <t>часов производственной практики</t>
  </si>
  <si>
    <t xml:space="preserve">экзаменов </t>
  </si>
  <si>
    <t>дифференцированных зачетов</t>
  </si>
  <si>
    <t>зачетов</t>
  </si>
  <si>
    <t xml:space="preserve">недельной  нагрузки  студента </t>
  </si>
  <si>
    <t>ГИА.00 Государственная итоговая  аттестация</t>
  </si>
  <si>
    <t>4д, 5д, 6д</t>
  </si>
  <si>
    <t>6д</t>
  </si>
  <si>
    <t>аудиторных часов на дисциплины  и МДК</t>
  </si>
  <si>
    <t>Распределение часов обязательной и  вариативной части циклов ОПОП</t>
  </si>
  <si>
    <t>Всего часов обучения обязательной и вариативной частей циклов ОПОП</t>
  </si>
  <si>
    <t xml:space="preserve">Всего часов  теоретического обучения по циклам ОПОП  из них: </t>
  </si>
  <si>
    <t>Самостоятельная учебная нагрузка студента по учебному плану</t>
  </si>
  <si>
    <t>Всего часов СРС обязательной и вариативной части по циклам ОПОП</t>
  </si>
  <si>
    <t>Недельная нагрузка</t>
  </si>
  <si>
    <t>1,2,3,4,5, 6д</t>
  </si>
  <si>
    <t xml:space="preserve">Всего часов   обучения по циклам ОПОП включая практику  в том числе: </t>
  </si>
  <si>
    <t xml:space="preserve">№ семестра </t>
  </si>
  <si>
    <t>Зачеты</t>
  </si>
  <si>
    <t>Диференцированные  зачеты</t>
  </si>
  <si>
    <t xml:space="preserve">Экзамены </t>
  </si>
  <si>
    <t>Курсовая работа</t>
  </si>
  <si>
    <t xml:space="preserve">Количество дней на промежуточную аттестацию </t>
  </si>
  <si>
    <t>Объем в неделях</t>
  </si>
  <si>
    <t>1 семестр</t>
  </si>
  <si>
    <t>экзаменационная сессия</t>
  </si>
  <si>
    <t xml:space="preserve">2 семестр </t>
  </si>
  <si>
    <t>3 семестр</t>
  </si>
  <si>
    <t>4 семестр</t>
  </si>
  <si>
    <t>5 семестр</t>
  </si>
  <si>
    <t>6 семестр</t>
  </si>
  <si>
    <t xml:space="preserve">3 неделя марта </t>
  </si>
  <si>
    <t xml:space="preserve">2 неделя марта </t>
  </si>
  <si>
    <t>Срок проведения экзаменов</t>
  </si>
  <si>
    <t>4 неделя апреля</t>
  </si>
  <si>
    <t>МДК.01.03 *</t>
  </si>
  <si>
    <t xml:space="preserve">Практикум по организации коллективных творческих дел </t>
  </si>
  <si>
    <t>МДК 01.03*</t>
  </si>
  <si>
    <t xml:space="preserve"> Практикум по организации коллективных творческих дел </t>
  </si>
  <si>
    <t>МДК.01.03*</t>
  </si>
  <si>
    <t>МДК.03.02*</t>
  </si>
  <si>
    <t>МДК.03.02.*</t>
  </si>
  <si>
    <t>Методическая работа в  условиях индивидуализированного компетентностноориентированного образовательного процесса</t>
  </si>
  <si>
    <t>Методическая работа в условиях индивидуализированного компетентностноориентированного образовательного процесса</t>
  </si>
  <si>
    <t xml:space="preserve">1д, 2д,          3 д </t>
  </si>
  <si>
    <t>2,3, 6</t>
  </si>
  <si>
    <t>ОГСЭ.01 Основы философии (66 час.)</t>
  </si>
  <si>
    <t>ОГСЭ.02. Психология общения (80 час.)</t>
  </si>
  <si>
    <t>ОГСЭ.03 История (66 час.)</t>
  </si>
  <si>
    <t>ОГСЭ.04. Иностранный язык (92 час.)</t>
  </si>
  <si>
    <t xml:space="preserve"> ОГСЭ.04. Иностранный язык (38 час.)</t>
  </si>
  <si>
    <t xml:space="preserve"> ОГСЭ.04. Иностранный язык     (46 час.)</t>
  </si>
  <si>
    <t>ОГСЭ.04. Иностранный язык (40 час.)</t>
  </si>
  <si>
    <t>ОГСЭ.05. Физкультура (64 час.)</t>
  </si>
  <si>
    <t>ОГСЭ.05. Физкультура (88 час.)</t>
  </si>
  <si>
    <t>ОГСЭ.05. Физкультура (60 час.)</t>
  </si>
  <si>
    <t>ОГСЭ.05. Физкультура (76 час.)</t>
  </si>
  <si>
    <t>ОГСЭ.05. Физкультура (48 час.)</t>
  </si>
  <si>
    <t>ОГСЭ.06.* Русский язык и культура речи ОГСЭ.07.*Литература (комплексный)          (112 час.)</t>
  </si>
  <si>
    <t>ОГСЭ.08.*Мировая художественная культура (56 час.)</t>
  </si>
  <si>
    <t>ЕН.01. Математика (72 час.)</t>
  </si>
  <si>
    <t>ЕН.02. Информатика и информационно-коммуникационные технологии в профессиональной деятельности (114 час.)</t>
  </si>
  <si>
    <t>ОП.01. Педагогика    (88 час.)</t>
  </si>
  <si>
    <t>ОП.02. Психология (88 час.)</t>
  </si>
  <si>
    <t>ОП.03. Возрастная анатомия, физиология и гигиена (108 час.)</t>
  </si>
  <si>
    <t xml:space="preserve">ОП.04.Правовое обеспечение профессиональной деятельности (86 час.) </t>
  </si>
  <si>
    <t>ОП.05.Дополнительное образование детей: история и современность (46 час.)</t>
  </si>
  <si>
    <t>ОП.05.Дополнительное образование детей: история и современность (68 час.)</t>
  </si>
  <si>
    <t>ОП.06. Безопасность жизнедеятельности (114 час.)</t>
  </si>
  <si>
    <t>ОП.07*Основы оформительского дела (73 час.)</t>
  </si>
  <si>
    <t>6 д</t>
  </si>
  <si>
    <t>ОП.08*Основы менеджмента (72 час.)</t>
  </si>
  <si>
    <t>ОП.09.* Основы педагогического мастерства (72 час.)</t>
  </si>
  <si>
    <t>МДК.01.01 Методика преподавания по программам дополнительного образования в области… (67 час.)</t>
  </si>
  <si>
    <t>МДК.01.01 Методика преподавания по программам дополнительного образования в области… (114 час.)</t>
  </si>
  <si>
    <t>МДК.01.01 Методика преподавания по программам дополнительного образования в области… (336 час.)</t>
  </si>
  <si>
    <t>МДК.01.01 Методика преподавания по программам дополнительного образования в области… (144 час.)</t>
  </si>
  <si>
    <t>МДК.01.02 Подготовка педагога дополнительного образования….  (264 час.)</t>
  </si>
  <si>
    <t>МДК.01.02 Подготовка педагога дополнительного образования….  (270 час.)</t>
  </si>
  <si>
    <t>МДК.01.02 Подготовка педагога дополнительного образования…. (249 час.)</t>
  </si>
  <si>
    <t>МДК.01.02 Подготовка педагога дополнительного образования…. (36 час.)</t>
  </si>
  <si>
    <t>МДК.01.02 Подготовка педагога дополнительного образования….  (216 час.)</t>
  </si>
  <si>
    <t>МДК.02.01 Методика организации досуговых мероприятий (108 час.)</t>
  </si>
  <si>
    <t>МДК.02.01 Методика организации досуговых мероприятий (66 час.)</t>
  </si>
  <si>
    <t>МДК.02.01 Методика организации досуговых мероприятий (113 час.)</t>
  </si>
  <si>
    <t>МДК.02.01 Методика организации досуговых мероприятий (114 час.)</t>
  </si>
  <si>
    <t>МДК.03.01. Теоретические и прикладные аспекты методической работы педагога дополнительного образования (57 час.)</t>
  </si>
  <si>
    <t>МДК.03.01Теоретические и прикладные аспекты методической работы педагога дополнительного образования (96 час.)</t>
  </si>
  <si>
    <t>МДК.03.01. Теоретические и прикладные аспекты методической работы педагога дополнительного образования (108 час.)</t>
  </si>
  <si>
    <t>МДК.03.02.*Методическая работа в условиях индивидуализированного компетентностноориентированного образовательного процесса (84 час.)</t>
  </si>
  <si>
    <t>ОП.01. Педагогика, ОП.02. Психология (комплексный) (148 час.)</t>
  </si>
  <si>
    <t>УП.02 Учебная практика, ПП.02 Производственная практика (по профилю специальности)  (211 час.)</t>
  </si>
  <si>
    <t>ПМ.02 Организация досуговых мероприятий  (612 час.)</t>
  </si>
  <si>
    <t>УП.01 Учебная практика, ПП.01 Производственная практика (по профилю специальности) (529 час.)</t>
  </si>
  <si>
    <t>УП.03 Учебная практика, ПП.03 Производственная практика (по профилю специальности)  (88час.)</t>
  </si>
  <si>
    <t>ПМ.01 Преподавание в одной из областей дополнительного образования (2282 час.)</t>
  </si>
  <si>
    <t>ПМ.03 Методическое обеспечение образовательного процесса (433 час.)</t>
  </si>
  <si>
    <t>Физкультура</t>
  </si>
  <si>
    <t>1.1 Подготовка   ВКР с 18 мая   по  14 июня   ( 4 нед.)</t>
  </si>
  <si>
    <t>1.2 Защита  ВКР    с 15 июня по 28 июня  (2 нед.)</t>
  </si>
  <si>
    <t>5.Рабочий учебный план по специальности 44.02.03 Педагогика дополнительного образования очная форма обучения 2018-2021</t>
  </si>
  <si>
    <t>6. Соотношение обязательной и вариативной части циклов ОПОПпо специальности 44.02.03 Педагогика дополнительного образования очная форма обучения 2018-2021</t>
  </si>
  <si>
    <t>7. График самостоятельной работы студентов по специальности                                 44.02.03  Педагогика дополнительного образования 2018-2021</t>
  </si>
  <si>
    <t>8. Объем времени на промежуточную аттестацию по специальности 44.02.03 Педагогика дополнительного образования очная форма обучения 2018-2021</t>
  </si>
  <si>
    <t>Практикум организации летнего досуга детей в оздоровительном лагере</t>
  </si>
  <si>
    <t>МДК.01.03* Практикум организации летнего досуга детей в оздоровительном лагере  (57 час.)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</si>
</sst>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ddd&quot;,&quot;\ d\ mmmm\ yyyy\ &quot;г.&quot;"/>
  </numFmts>
  <fonts count="46">
    <font>
      <sz val="10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center" textRotation="90"/>
    </xf>
    <xf numFmtId="0" fontId="3" fillId="0" borderId="10" xfId="0" applyFont="1" applyBorder="1" applyAlignment="1">
      <alignment textRotation="90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 textRotation="90"/>
    </xf>
    <xf numFmtId="0" fontId="6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2" borderId="10" xfId="0" applyFont="1" applyFill="1" applyBorder="1" applyAlignment="1">
      <alignment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vertical="top" wrapText="1"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9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6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6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1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0" fillId="7" borderId="15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top" wrapText="1"/>
    </xf>
    <xf numFmtId="0" fontId="5" fillId="0" borderId="14" xfId="0" applyFont="1" applyBorder="1" applyAlignment="1">
      <alignment horizontal="center"/>
    </xf>
    <xf numFmtId="0" fontId="44" fillId="4" borderId="10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34" borderId="12" xfId="0" applyFont="1" applyFill="1" applyBorder="1" applyAlignment="1">
      <alignment vertical="top" wrapText="1"/>
    </xf>
    <xf numFmtId="0" fontId="44" fillId="4" borderId="16" xfId="0" applyFont="1" applyFill="1" applyBorder="1" applyAlignment="1">
      <alignment horizontal="left" vertical="top" wrapText="1"/>
    </xf>
    <xf numFmtId="0" fontId="44" fillId="4" borderId="15" xfId="0" applyFont="1" applyFill="1" applyBorder="1" applyAlignment="1">
      <alignment horizontal="left" vertical="top" wrapText="1"/>
    </xf>
    <xf numFmtId="0" fontId="0" fillId="37" borderId="10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5" borderId="10" xfId="0" applyFont="1" applyFill="1" applyBorder="1" applyAlignment="1">
      <alignment horizontal="left" vertical="top" wrapText="1"/>
    </xf>
    <xf numFmtId="0" fontId="0" fillId="7" borderId="10" xfId="0" applyFont="1" applyFill="1" applyBorder="1" applyAlignment="1">
      <alignment vertical="top" wrapText="1"/>
    </xf>
    <xf numFmtId="0" fontId="0" fillId="2" borderId="14" xfId="0" applyFont="1" applyFill="1" applyBorder="1" applyAlignment="1">
      <alignment horizontal="left" vertical="top" wrapText="1"/>
    </xf>
    <xf numFmtId="0" fontId="0" fillId="4" borderId="0" xfId="0" applyFont="1" applyFill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7" borderId="10" xfId="0" applyFont="1" applyFill="1" applyBorder="1" applyAlignment="1">
      <alignment horizontal="left" vertical="top" wrapText="1"/>
    </xf>
    <xf numFmtId="0" fontId="0" fillId="7" borderId="15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17" xfId="0" applyNumberFormat="1" applyFont="1" applyBorder="1" applyAlignment="1">
      <alignment horizontal="left" vertical="top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6" fillId="0" borderId="14" xfId="0" applyFont="1" applyBorder="1" applyAlignment="1">
      <alignment vertical="center" textRotation="90"/>
    </xf>
    <xf numFmtId="0" fontId="6" fillId="0" borderId="16" xfId="0" applyFont="1" applyBorder="1" applyAlignment="1">
      <alignment vertical="center" textRotation="90"/>
    </xf>
    <xf numFmtId="0" fontId="6" fillId="0" borderId="15" xfId="0" applyFont="1" applyBorder="1" applyAlignment="1">
      <alignment vertical="center" textRotation="90"/>
    </xf>
    <xf numFmtId="0" fontId="5" fillId="0" borderId="24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5" fillId="0" borderId="21" xfId="0" applyFont="1" applyBorder="1" applyAlignment="1">
      <alignment horizontal="center" textRotation="90"/>
    </xf>
    <xf numFmtId="0" fontId="5" fillId="0" borderId="23" xfId="0" applyFont="1" applyBorder="1" applyAlignment="1">
      <alignment horizontal="center" textRotation="90"/>
    </xf>
    <xf numFmtId="0" fontId="5" fillId="0" borderId="24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textRotation="90"/>
    </xf>
    <xf numFmtId="0" fontId="5" fillId="0" borderId="20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textRotation="90"/>
    </xf>
    <xf numFmtId="0" fontId="3" fillId="0" borderId="23" xfId="0" applyFont="1" applyBorder="1" applyAlignment="1">
      <alignment horizontal="center" textRotation="90"/>
    </xf>
    <xf numFmtId="0" fontId="3" fillId="0" borderId="24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0" fontId="0" fillId="0" borderId="19" xfId="0" applyBorder="1" applyAlignment="1">
      <alignment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0" fillId="0" borderId="1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6" fillId="34" borderId="12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37" borderId="14" xfId="0" applyFill="1" applyBorder="1" applyAlignment="1">
      <alignment horizontal="center" vertical="top" wrapText="1"/>
    </xf>
    <xf numFmtId="0" fontId="0" fillId="37" borderId="16" xfId="0" applyFill="1" applyBorder="1" applyAlignment="1">
      <alignment horizontal="center" vertical="top" wrapText="1"/>
    </xf>
    <xf numFmtId="0" fontId="0" fillId="37" borderId="15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0" fillId="4" borderId="16" xfId="0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37" borderId="14" xfId="0" applyFill="1" applyBorder="1" applyAlignment="1">
      <alignment horizontal="left" vertical="top" wrapText="1"/>
    </xf>
    <xf numFmtId="0" fontId="0" fillId="37" borderId="16" xfId="0" applyFill="1" applyBorder="1" applyAlignment="1">
      <alignment horizontal="left" vertical="top" wrapText="1"/>
    </xf>
    <xf numFmtId="0" fontId="0" fillId="37" borderId="15" xfId="0" applyFill="1" applyBorder="1" applyAlignment="1">
      <alignment horizontal="left" vertical="top" wrapText="1"/>
    </xf>
    <xf numFmtId="0" fontId="0" fillId="7" borderId="14" xfId="0" applyFill="1" applyBorder="1" applyAlignment="1">
      <alignment horizontal="left" vertical="top" wrapText="1"/>
    </xf>
    <xf numFmtId="0" fontId="0" fillId="7" borderId="16" xfId="0" applyFill="1" applyBorder="1" applyAlignment="1">
      <alignment horizontal="left" vertical="top" wrapText="1"/>
    </xf>
    <xf numFmtId="0" fontId="0" fillId="7" borderId="15" xfId="0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0" fillId="37" borderId="14" xfId="0" applyFont="1" applyFill="1" applyBorder="1" applyAlignment="1">
      <alignment horizontal="left" vertical="top" wrapText="1"/>
    </xf>
    <xf numFmtId="0" fontId="0" fillId="37" borderId="16" xfId="0" applyFont="1" applyFill="1" applyBorder="1" applyAlignment="1">
      <alignment horizontal="left" vertical="top" wrapText="1"/>
    </xf>
    <xf numFmtId="0" fontId="0" fillId="37" borderId="15" xfId="0" applyFont="1" applyFill="1" applyBorder="1" applyAlignment="1">
      <alignment horizontal="left" vertical="top" wrapText="1"/>
    </xf>
    <xf numFmtId="0" fontId="0" fillId="2" borderId="14" xfId="0" applyFont="1" applyFill="1" applyBorder="1" applyAlignment="1">
      <alignment horizontal="left" vertical="top" wrapText="1"/>
    </xf>
    <xf numFmtId="0" fontId="0" fillId="2" borderId="15" xfId="0" applyFont="1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3" borderId="14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5" borderId="14" xfId="0" applyFill="1" applyBorder="1" applyAlignment="1">
      <alignment horizontal="left" vertical="top" wrapText="1"/>
    </xf>
    <xf numFmtId="0" fontId="0" fillId="5" borderId="16" xfId="0" applyFill="1" applyBorder="1" applyAlignment="1">
      <alignment horizontal="left" vertical="top" wrapText="1"/>
    </xf>
    <xf numFmtId="0" fontId="0" fillId="5" borderId="15" xfId="0" applyFill="1" applyBorder="1" applyAlignment="1">
      <alignment horizontal="left" vertical="top" wrapText="1"/>
    </xf>
    <xf numFmtId="0" fontId="0" fillId="5" borderId="14" xfId="0" applyFont="1" applyFill="1" applyBorder="1" applyAlignment="1">
      <alignment horizontal="left" vertical="top" wrapText="1"/>
    </xf>
    <xf numFmtId="0" fontId="0" fillId="5" borderId="16" xfId="0" applyFont="1" applyFill="1" applyBorder="1" applyAlignment="1">
      <alignment horizontal="left" vertical="top" wrapText="1"/>
    </xf>
    <xf numFmtId="0" fontId="0" fillId="5" borderId="15" xfId="0" applyFont="1" applyFill="1" applyBorder="1" applyAlignment="1">
      <alignment horizontal="left" vertical="top" wrapText="1"/>
    </xf>
    <xf numFmtId="0" fontId="0" fillId="5" borderId="14" xfId="0" applyFill="1" applyBorder="1" applyAlignment="1">
      <alignment horizontal="center" vertical="top" wrapText="1"/>
    </xf>
    <xf numFmtId="0" fontId="0" fillId="5" borderId="16" xfId="0" applyFill="1" applyBorder="1" applyAlignment="1">
      <alignment horizontal="center" vertical="top" wrapText="1"/>
    </xf>
    <xf numFmtId="0" fontId="0" fillId="5" borderId="15" xfId="0" applyFill="1" applyBorder="1" applyAlignment="1">
      <alignment horizontal="center" vertical="top" wrapText="1"/>
    </xf>
    <xf numFmtId="0" fontId="0" fillId="7" borderId="14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5" xfId="0" applyFill="1" applyBorder="1" applyAlignment="1">
      <alignment horizontal="center" vertical="top" wrapText="1"/>
    </xf>
    <xf numFmtId="0" fontId="0" fillId="7" borderId="14" xfId="0" applyFont="1" applyFill="1" applyBorder="1" applyAlignment="1">
      <alignment horizontal="left" vertical="top" wrapText="1"/>
    </xf>
    <xf numFmtId="0" fontId="0" fillId="7" borderId="16" xfId="0" applyFont="1" applyFill="1" applyBorder="1" applyAlignment="1">
      <alignment horizontal="left" vertical="top" wrapText="1"/>
    </xf>
    <xf numFmtId="0" fontId="0" fillId="7" borderId="15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161925</xdr:colOff>
      <xdr:row>66</xdr:row>
      <xdr:rowOff>0</xdr:rowOff>
    </xdr:from>
    <xdr:ext cx="409575" cy="95250"/>
    <xdr:sp fLocksText="0">
      <xdr:nvSpPr>
        <xdr:cNvPr id="1" name="TextBox 1"/>
        <xdr:cNvSpPr txBox="1">
          <a:spLocks noChangeArrowheads="1"/>
        </xdr:cNvSpPr>
      </xdr:nvSpPr>
      <xdr:spPr>
        <a:xfrm>
          <a:off x="4467225" y="20564475"/>
          <a:ext cx="4095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161925</xdr:colOff>
      <xdr:row>63</xdr:row>
      <xdr:rowOff>123825</xdr:rowOff>
    </xdr:from>
    <xdr:ext cx="409575" cy="95250"/>
    <xdr:sp fLocksText="0">
      <xdr:nvSpPr>
        <xdr:cNvPr id="2" name="TextBox 3"/>
        <xdr:cNvSpPr txBox="1">
          <a:spLocks noChangeArrowheads="1"/>
        </xdr:cNvSpPr>
      </xdr:nvSpPr>
      <xdr:spPr>
        <a:xfrm>
          <a:off x="4467225" y="20154900"/>
          <a:ext cx="4095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6"/>
  <sheetViews>
    <sheetView tabSelected="1" zoomScale="112" zoomScaleNormal="112" zoomScalePageLayoutView="0" workbookViewId="0" topLeftCell="A34">
      <selection activeCell="O70" sqref="O70"/>
    </sheetView>
  </sheetViews>
  <sheetFormatPr defaultColWidth="9.00390625" defaultRowHeight="12.75"/>
  <cols>
    <col min="1" max="1" width="9.125" style="3" customWidth="1"/>
    <col min="2" max="2" width="23.75390625" style="2" customWidth="1"/>
    <col min="3" max="3" width="4.875" style="0" customWidth="1"/>
    <col min="4" max="4" width="4.75390625" style="0" customWidth="1"/>
    <col min="5" max="5" width="9.00390625" style="0" customWidth="1"/>
    <col min="6" max="6" width="5.00390625" style="0" customWidth="1"/>
    <col min="7" max="7" width="5.125" style="0" customWidth="1"/>
    <col min="8" max="8" width="4.25390625" style="0" customWidth="1"/>
    <col min="9" max="9" width="6.25390625" style="0" customWidth="1"/>
    <col min="10" max="10" width="4.875" style="0" customWidth="1"/>
    <col min="11" max="12" width="4.375" style="0" customWidth="1"/>
    <col min="13" max="13" width="5.125" style="0" customWidth="1"/>
    <col min="14" max="14" width="4.75390625" style="0" customWidth="1"/>
    <col min="15" max="15" width="4.625" style="0" customWidth="1"/>
    <col min="16" max="16" width="4.75390625" style="0" customWidth="1"/>
    <col min="17" max="18" width="4.00390625" style="0" customWidth="1"/>
    <col min="19" max="19" width="4.625" style="0" customWidth="1"/>
    <col min="20" max="20" width="4.875" style="0" customWidth="1"/>
    <col min="21" max="21" width="4.25390625" style="0" customWidth="1"/>
    <col min="22" max="22" width="4.75390625" style="0" customWidth="1"/>
    <col min="23" max="23" width="4.125" style="0" customWidth="1"/>
    <col min="24" max="24" width="4.625" style="0" customWidth="1"/>
  </cols>
  <sheetData>
    <row r="1" spans="1:22" ht="26.25" customHeight="1">
      <c r="A1" s="172" t="s">
        <v>236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"/>
      <c r="V1" s="1"/>
    </row>
    <row r="2" spans="1:24" ht="15" customHeight="1">
      <c r="A2" s="174" t="s">
        <v>1</v>
      </c>
      <c r="B2" s="177" t="s">
        <v>36</v>
      </c>
      <c r="C2" s="159" t="s">
        <v>2</v>
      </c>
      <c r="D2" s="160"/>
      <c r="E2" s="161"/>
      <c r="F2" s="194" t="s">
        <v>22</v>
      </c>
      <c r="G2" s="195"/>
      <c r="H2" s="167" t="s">
        <v>23</v>
      </c>
      <c r="I2" s="159" t="s">
        <v>24</v>
      </c>
      <c r="J2" s="160"/>
      <c r="K2" s="160"/>
      <c r="L2" s="161"/>
      <c r="M2" s="189" t="s">
        <v>26</v>
      </c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1:24" ht="12.75" customHeight="1">
      <c r="A3" s="175"/>
      <c r="B3" s="178"/>
      <c r="C3" s="162"/>
      <c r="D3" s="163"/>
      <c r="E3" s="164"/>
      <c r="F3" s="196"/>
      <c r="G3" s="197"/>
      <c r="H3" s="168"/>
      <c r="I3" s="162"/>
      <c r="J3" s="163"/>
      <c r="K3" s="163"/>
      <c r="L3" s="164"/>
      <c r="M3" s="191" t="s">
        <v>27</v>
      </c>
      <c r="N3" s="192"/>
      <c r="O3" s="192"/>
      <c r="P3" s="193"/>
      <c r="Q3" s="191" t="s">
        <v>28</v>
      </c>
      <c r="R3" s="192"/>
      <c r="S3" s="192"/>
      <c r="T3" s="193"/>
      <c r="U3" s="191" t="s">
        <v>73</v>
      </c>
      <c r="V3" s="192"/>
      <c r="W3" s="192"/>
      <c r="X3" s="193"/>
    </row>
    <row r="4" spans="1:24" ht="12.75" customHeight="1">
      <c r="A4" s="175"/>
      <c r="B4" s="178"/>
      <c r="C4" s="180" t="s">
        <v>3</v>
      </c>
      <c r="D4" s="167" t="s">
        <v>4</v>
      </c>
      <c r="E4" s="180" t="s">
        <v>5</v>
      </c>
      <c r="F4" s="196"/>
      <c r="G4" s="197"/>
      <c r="H4" s="168"/>
      <c r="I4" s="200" t="s">
        <v>74</v>
      </c>
      <c r="J4" s="201"/>
      <c r="K4" s="183" t="s">
        <v>75</v>
      </c>
      <c r="L4" s="184"/>
      <c r="M4" s="191" t="s">
        <v>29</v>
      </c>
      <c r="N4" s="193"/>
      <c r="O4" s="191" t="s">
        <v>30</v>
      </c>
      <c r="P4" s="193"/>
      <c r="Q4" s="191" t="s">
        <v>112</v>
      </c>
      <c r="R4" s="193"/>
      <c r="S4" s="191" t="s">
        <v>113</v>
      </c>
      <c r="T4" s="193"/>
      <c r="U4" s="191" t="s">
        <v>114</v>
      </c>
      <c r="V4" s="193"/>
      <c r="W4" s="191" t="s">
        <v>115</v>
      </c>
      <c r="X4" s="193"/>
    </row>
    <row r="5" spans="1:24" ht="15" customHeight="1">
      <c r="A5" s="175"/>
      <c r="B5" s="178"/>
      <c r="C5" s="181"/>
      <c r="D5" s="168"/>
      <c r="E5" s="181"/>
      <c r="F5" s="196"/>
      <c r="G5" s="197"/>
      <c r="H5" s="168"/>
      <c r="I5" s="202"/>
      <c r="J5" s="203"/>
      <c r="K5" s="185"/>
      <c r="L5" s="186"/>
      <c r="M5" s="191" t="s">
        <v>122</v>
      </c>
      <c r="N5" s="193"/>
      <c r="O5" s="191" t="s">
        <v>108</v>
      </c>
      <c r="P5" s="193"/>
      <c r="Q5" s="191" t="s">
        <v>124</v>
      </c>
      <c r="R5" s="193"/>
      <c r="S5" s="191" t="s">
        <v>102</v>
      </c>
      <c r="T5" s="193"/>
      <c r="U5" s="191" t="s">
        <v>122</v>
      </c>
      <c r="V5" s="193"/>
      <c r="W5" s="191" t="s">
        <v>123</v>
      </c>
      <c r="X5" s="193"/>
    </row>
    <row r="6" spans="1:24" ht="23.25" customHeight="1">
      <c r="A6" s="175"/>
      <c r="B6" s="178"/>
      <c r="C6" s="181"/>
      <c r="D6" s="168"/>
      <c r="E6" s="181"/>
      <c r="F6" s="198"/>
      <c r="G6" s="199"/>
      <c r="H6" s="168"/>
      <c r="I6" s="204"/>
      <c r="J6" s="205"/>
      <c r="K6" s="187"/>
      <c r="L6" s="188"/>
      <c r="M6" s="180" t="s">
        <v>0</v>
      </c>
      <c r="N6" s="27" t="s">
        <v>25</v>
      </c>
      <c r="O6" s="180" t="s">
        <v>0</v>
      </c>
      <c r="P6" s="27" t="s">
        <v>25</v>
      </c>
      <c r="Q6" s="180" t="s">
        <v>0</v>
      </c>
      <c r="R6" s="27" t="s">
        <v>25</v>
      </c>
      <c r="S6" s="180" t="s">
        <v>0</v>
      </c>
      <c r="T6" s="27" t="s">
        <v>25</v>
      </c>
      <c r="U6" s="180" t="s">
        <v>0</v>
      </c>
      <c r="V6" s="27" t="s">
        <v>25</v>
      </c>
      <c r="W6" s="180" t="s">
        <v>0</v>
      </c>
      <c r="X6" s="27" t="s">
        <v>25</v>
      </c>
    </row>
    <row r="7" spans="1:24" ht="81">
      <c r="A7" s="176"/>
      <c r="B7" s="179"/>
      <c r="C7" s="182"/>
      <c r="D7" s="169"/>
      <c r="E7" s="182"/>
      <c r="F7" s="28" t="s">
        <v>80</v>
      </c>
      <c r="G7" s="12" t="s">
        <v>81</v>
      </c>
      <c r="H7" s="169"/>
      <c r="I7" s="28" t="s">
        <v>80</v>
      </c>
      <c r="J7" s="12" t="s">
        <v>81</v>
      </c>
      <c r="K7" s="12" t="s">
        <v>72</v>
      </c>
      <c r="L7" s="12" t="s">
        <v>31</v>
      </c>
      <c r="M7" s="182"/>
      <c r="N7" s="13" t="s">
        <v>31</v>
      </c>
      <c r="O7" s="182"/>
      <c r="P7" s="13" t="s">
        <v>31</v>
      </c>
      <c r="Q7" s="182"/>
      <c r="R7" s="13" t="s">
        <v>31</v>
      </c>
      <c r="S7" s="182"/>
      <c r="T7" s="13" t="s">
        <v>31</v>
      </c>
      <c r="U7" s="182"/>
      <c r="V7" s="13" t="s">
        <v>31</v>
      </c>
      <c r="W7" s="182"/>
      <c r="X7" s="13" t="s">
        <v>31</v>
      </c>
    </row>
    <row r="8" spans="1:24" s="33" customFormat="1" ht="12.75">
      <c r="A8" s="30">
        <v>1</v>
      </c>
      <c r="B8" s="30">
        <v>2</v>
      </c>
      <c r="C8" s="31">
        <v>3</v>
      </c>
      <c r="D8" s="32">
        <v>4</v>
      </c>
      <c r="E8" s="32">
        <v>5</v>
      </c>
      <c r="F8" s="32">
        <v>7</v>
      </c>
      <c r="G8" s="32">
        <v>8</v>
      </c>
      <c r="H8" s="32">
        <v>9</v>
      </c>
      <c r="I8" s="32">
        <v>10</v>
      </c>
      <c r="J8" s="32">
        <v>11</v>
      </c>
      <c r="K8" s="32">
        <v>12</v>
      </c>
      <c r="L8" s="32">
        <v>13</v>
      </c>
      <c r="M8" s="32">
        <v>14</v>
      </c>
      <c r="N8" s="32">
        <v>15</v>
      </c>
      <c r="O8" s="32">
        <v>16</v>
      </c>
      <c r="P8" s="32">
        <v>17</v>
      </c>
      <c r="Q8" s="32">
        <v>18</v>
      </c>
      <c r="R8" s="32">
        <v>19</v>
      </c>
      <c r="S8" s="32">
        <v>20</v>
      </c>
      <c r="T8" s="32">
        <v>21</v>
      </c>
      <c r="U8" s="32">
        <v>22</v>
      </c>
      <c r="V8" s="32">
        <v>23</v>
      </c>
      <c r="W8" s="32">
        <v>24</v>
      </c>
      <c r="X8" s="32">
        <v>25</v>
      </c>
    </row>
    <row r="9" spans="1:24" ht="36">
      <c r="A9" s="14" t="s">
        <v>6</v>
      </c>
      <c r="B9" s="17" t="s">
        <v>35</v>
      </c>
      <c r="C9" s="63"/>
      <c r="D9" s="64"/>
      <c r="E9" s="64"/>
      <c r="F9" s="29">
        <v>732</v>
      </c>
      <c r="G9" s="29">
        <f>SUM(G10:G17)</f>
        <v>996</v>
      </c>
      <c r="H9" s="29">
        <f>H10+H11+H12+H13+H14+H15+H16+H17</f>
        <v>332</v>
      </c>
      <c r="I9" s="29">
        <v>488</v>
      </c>
      <c r="J9" s="29">
        <f>J10+J11+J12+J13+J14+J15+J16+J17</f>
        <v>664</v>
      </c>
      <c r="K9" s="29">
        <f>K10+K11+K12+K13+K14+K15+K16+K17</f>
        <v>236</v>
      </c>
      <c r="L9" s="29">
        <f>L10+L11+L12+L13+L14+L15+L16+L17</f>
        <v>428</v>
      </c>
      <c r="M9" s="65">
        <f>M10+M12+M13+M14</f>
        <v>160</v>
      </c>
      <c r="N9" s="65">
        <f>N10+N11+N12+N13+N14</f>
        <v>64</v>
      </c>
      <c r="O9" s="66">
        <f>O11+O13+O14+O15+O16+O17</f>
        <v>220</v>
      </c>
      <c r="P9" s="66">
        <f>P13+P14+P15+P16</f>
        <v>110</v>
      </c>
      <c r="Q9" s="67">
        <f>Q10+M11+Q13+Q14+Q11</f>
        <v>120</v>
      </c>
      <c r="R9" s="67">
        <f>R13+R14+R11</f>
        <v>90</v>
      </c>
      <c r="S9" s="68">
        <f>S10+S13+S14</f>
        <v>76</v>
      </c>
      <c r="T9" s="68">
        <f>T13+T14</f>
        <v>76</v>
      </c>
      <c r="U9" s="69">
        <f>U13+U14</f>
        <v>64</v>
      </c>
      <c r="V9" s="69">
        <f>V13+V14</f>
        <v>64</v>
      </c>
      <c r="W9" s="29">
        <f>W13+W14</f>
        <v>24</v>
      </c>
      <c r="X9" s="16">
        <f>X13+X14</f>
        <v>24</v>
      </c>
    </row>
    <row r="10" spans="1:24" ht="12.75">
      <c r="A10" s="18" t="s">
        <v>7</v>
      </c>
      <c r="B10" s="19" t="s">
        <v>14</v>
      </c>
      <c r="C10" s="60">
        <v>1</v>
      </c>
      <c r="D10" s="61"/>
      <c r="E10" s="61"/>
      <c r="F10" s="62"/>
      <c r="G10" s="61">
        <f aca="true" t="shared" si="0" ref="G10:G17">H10+J10</f>
        <v>66</v>
      </c>
      <c r="H10" s="61">
        <v>18</v>
      </c>
      <c r="I10" s="62">
        <v>48</v>
      </c>
      <c r="J10" s="61">
        <f>M10</f>
        <v>48</v>
      </c>
      <c r="K10" s="61">
        <f>M10</f>
        <v>48</v>
      </c>
      <c r="L10" s="61">
        <v>0</v>
      </c>
      <c r="M10" s="90">
        <v>48</v>
      </c>
      <c r="N10" s="90">
        <v>0</v>
      </c>
      <c r="O10" s="91"/>
      <c r="P10" s="91"/>
      <c r="Q10" s="92"/>
      <c r="R10" s="92"/>
      <c r="S10" s="93"/>
      <c r="T10" s="93"/>
      <c r="U10" s="94"/>
      <c r="V10" s="94"/>
      <c r="W10" s="61"/>
      <c r="X10" s="61"/>
    </row>
    <row r="11" spans="1:24" ht="12.75">
      <c r="A11" s="18" t="s">
        <v>8</v>
      </c>
      <c r="B11" s="19" t="s">
        <v>67</v>
      </c>
      <c r="C11" s="60">
        <v>3</v>
      </c>
      <c r="D11" s="61"/>
      <c r="E11" s="61"/>
      <c r="F11" s="62"/>
      <c r="G11" s="61">
        <f t="shared" si="0"/>
        <v>80</v>
      </c>
      <c r="H11" s="61">
        <v>20</v>
      </c>
      <c r="I11" s="62">
        <v>48</v>
      </c>
      <c r="J11" s="61">
        <f>Q11</f>
        <v>60</v>
      </c>
      <c r="K11" s="61">
        <f>J11-L11</f>
        <v>30</v>
      </c>
      <c r="L11" s="61">
        <f>R11</f>
        <v>30</v>
      </c>
      <c r="M11" s="90"/>
      <c r="N11" s="90"/>
      <c r="O11" s="91"/>
      <c r="P11" s="91"/>
      <c r="Q11" s="92">
        <v>60</v>
      </c>
      <c r="R11" s="92">
        <v>30</v>
      </c>
      <c r="S11" s="102"/>
      <c r="T11" s="102"/>
      <c r="U11" s="94"/>
      <c r="V11" s="94"/>
      <c r="W11" s="61"/>
      <c r="X11" s="61"/>
    </row>
    <row r="12" spans="1:24" ht="12.75">
      <c r="A12" s="18" t="s">
        <v>9</v>
      </c>
      <c r="B12" s="19" t="s">
        <v>34</v>
      </c>
      <c r="C12" s="60">
        <v>1</v>
      </c>
      <c r="D12" s="61"/>
      <c r="E12" s="61"/>
      <c r="F12" s="62"/>
      <c r="G12" s="61">
        <f t="shared" si="0"/>
        <v>66</v>
      </c>
      <c r="H12" s="61">
        <v>18</v>
      </c>
      <c r="I12" s="62">
        <v>48</v>
      </c>
      <c r="J12" s="61">
        <f>M12</f>
        <v>48</v>
      </c>
      <c r="K12" s="61">
        <f>J12-N12</f>
        <v>48</v>
      </c>
      <c r="L12" s="61">
        <f>N12</f>
        <v>0</v>
      </c>
      <c r="M12" s="90">
        <v>48</v>
      </c>
      <c r="N12" s="90">
        <v>0</v>
      </c>
      <c r="O12" s="91"/>
      <c r="P12" s="91"/>
      <c r="Q12" s="92"/>
      <c r="R12" s="92"/>
      <c r="S12" s="93"/>
      <c r="T12" s="93"/>
      <c r="U12" s="94"/>
      <c r="V12" s="94"/>
      <c r="W12" s="61"/>
      <c r="X12" s="61"/>
    </row>
    <row r="13" spans="1:24" ht="15.75" customHeight="1">
      <c r="A13" s="18" t="s">
        <v>10</v>
      </c>
      <c r="B13" s="19" t="s">
        <v>15</v>
      </c>
      <c r="C13" s="60"/>
      <c r="D13" s="61"/>
      <c r="E13" s="78" t="s">
        <v>117</v>
      </c>
      <c r="F13" s="62"/>
      <c r="G13" s="61">
        <f t="shared" si="0"/>
        <v>216</v>
      </c>
      <c r="H13" s="61">
        <v>40</v>
      </c>
      <c r="I13" s="62">
        <v>172</v>
      </c>
      <c r="J13" s="61">
        <f>M13+O13+Q13+S13+U13+W13</f>
        <v>176</v>
      </c>
      <c r="K13" s="61">
        <v>0</v>
      </c>
      <c r="L13" s="61">
        <f>N13+P13+R13+T13+V13+X13</f>
        <v>176</v>
      </c>
      <c r="M13" s="90">
        <v>32</v>
      </c>
      <c r="N13" s="90">
        <v>32</v>
      </c>
      <c r="O13" s="91">
        <v>44</v>
      </c>
      <c r="P13" s="91">
        <v>44</v>
      </c>
      <c r="Q13" s="92">
        <v>30</v>
      </c>
      <c r="R13" s="92">
        <v>30</v>
      </c>
      <c r="S13" s="93">
        <v>38</v>
      </c>
      <c r="T13" s="93">
        <v>38</v>
      </c>
      <c r="U13" s="94">
        <v>32</v>
      </c>
      <c r="V13" s="94">
        <v>32</v>
      </c>
      <c r="W13" s="61"/>
      <c r="X13" s="61"/>
    </row>
    <row r="14" spans="1:24" ht="12.75" customHeight="1">
      <c r="A14" s="18" t="s">
        <v>68</v>
      </c>
      <c r="B14" s="19" t="s">
        <v>233</v>
      </c>
      <c r="C14" s="60"/>
      <c r="D14" s="61"/>
      <c r="E14" s="61" t="s">
        <v>151</v>
      </c>
      <c r="F14" s="62"/>
      <c r="G14" s="61">
        <f t="shared" si="0"/>
        <v>400</v>
      </c>
      <c r="H14" s="61">
        <v>200</v>
      </c>
      <c r="I14" s="62">
        <v>172</v>
      </c>
      <c r="J14" s="61">
        <f>M14+O14+Q14+S14+U14+W14</f>
        <v>200</v>
      </c>
      <c r="K14" s="61">
        <v>0</v>
      </c>
      <c r="L14" s="61">
        <f>N14+P14+R14+T14+V14+X14</f>
        <v>200</v>
      </c>
      <c r="M14" s="90">
        <v>32</v>
      </c>
      <c r="N14" s="90">
        <v>32</v>
      </c>
      <c r="O14" s="91">
        <v>44</v>
      </c>
      <c r="P14" s="91">
        <v>44</v>
      </c>
      <c r="Q14" s="92">
        <v>30</v>
      </c>
      <c r="R14" s="92">
        <v>30</v>
      </c>
      <c r="S14" s="93">
        <v>38</v>
      </c>
      <c r="T14" s="93">
        <v>38</v>
      </c>
      <c r="U14" s="94">
        <v>32</v>
      </c>
      <c r="V14" s="94">
        <v>32</v>
      </c>
      <c r="W14" s="61">
        <v>24</v>
      </c>
      <c r="X14" s="61">
        <v>24</v>
      </c>
    </row>
    <row r="15" spans="1:24" ht="12.75" customHeight="1">
      <c r="A15" s="18" t="s">
        <v>125</v>
      </c>
      <c r="B15" s="19" t="s">
        <v>103</v>
      </c>
      <c r="C15" s="60"/>
      <c r="D15" s="61"/>
      <c r="E15" s="165" t="s">
        <v>107</v>
      </c>
      <c r="F15" s="62"/>
      <c r="G15" s="61">
        <f t="shared" si="0"/>
        <v>56</v>
      </c>
      <c r="H15" s="61">
        <v>12</v>
      </c>
      <c r="I15" s="62"/>
      <c r="J15" s="61">
        <f>M15+O15+Q15+S15+U15+W15</f>
        <v>44</v>
      </c>
      <c r="K15" s="61">
        <f>J15-L15</f>
        <v>22</v>
      </c>
      <c r="L15" s="61">
        <f>N15+P15+R15+T15+V15+X15</f>
        <v>22</v>
      </c>
      <c r="M15" s="90"/>
      <c r="N15" s="90"/>
      <c r="O15" s="91">
        <v>44</v>
      </c>
      <c r="P15" s="91">
        <v>22</v>
      </c>
      <c r="Q15" s="92"/>
      <c r="R15" s="92"/>
      <c r="S15" s="93"/>
      <c r="T15" s="93"/>
      <c r="U15" s="94"/>
      <c r="V15" s="94"/>
      <c r="W15" s="61"/>
      <c r="X15" s="61"/>
    </row>
    <row r="16" spans="1:24" ht="12.75" customHeight="1">
      <c r="A16" s="18" t="s">
        <v>126</v>
      </c>
      <c r="B16" s="19" t="s">
        <v>104</v>
      </c>
      <c r="C16" s="60"/>
      <c r="D16" s="61"/>
      <c r="E16" s="166"/>
      <c r="F16" s="62"/>
      <c r="G16" s="61">
        <f t="shared" si="0"/>
        <v>56</v>
      </c>
      <c r="H16" s="61">
        <v>12</v>
      </c>
      <c r="I16" s="62"/>
      <c r="J16" s="61">
        <f>M16+O16+Q16+S16+U16+W16</f>
        <v>44</v>
      </c>
      <c r="K16" s="61">
        <f>J16-L16</f>
        <v>44</v>
      </c>
      <c r="L16" s="61">
        <f>N16+P16+R16+T16+V16+X16</f>
        <v>0</v>
      </c>
      <c r="M16" s="90"/>
      <c r="N16" s="90"/>
      <c r="O16" s="91">
        <v>44</v>
      </c>
      <c r="P16" s="91"/>
      <c r="Q16" s="92"/>
      <c r="R16" s="92"/>
      <c r="S16" s="93"/>
      <c r="T16" s="93"/>
      <c r="U16" s="94"/>
      <c r="V16" s="94"/>
      <c r="W16" s="61"/>
      <c r="X16" s="61"/>
    </row>
    <row r="17" spans="1:24" ht="22.5" customHeight="1">
      <c r="A17" s="18" t="s">
        <v>127</v>
      </c>
      <c r="B17" s="19" t="s">
        <v>105</v>
      </c>
      <c r="C17" s="60"/>
      <c r="D17" s="61"/>
      <c r="E17" s="61">
        <v>2</v>
      </c>
      <c r="F17" s="62"/>
      <c r="G17" s="61">
        <f t="shared" si="0"/>
        <v>56</v>
      </c>
      <c r="H17" s="61">
        <v>12</v>
      </c>
      <c r="I17" s="62"/>
      <c r="J17" s="61">
        <f>M17+O17+Q17+S17+U17+W17</f>
        <v>44</v>
      </c>
      <c r="K17" s="61">
        <f>J17-L17</f>
        <v>44</v>
      </c>
      <c r="L17" s="61">
        <f>N17+P17+R17+T17+V17+X17</f>
        <v>0</v>
      </c>
      <c r="M17" s="90"/>
      <c r="N17" s="90"/>
      <c r="O17" s="91">
        <v>44</v>
      </c>
      <c r="P17" s="91"/>
      <c r="Q17" s="92"/>
      <c r="R17" s="92"/>
      <c r="S17" s="93"/>
      <c r="T17" s="93"/>
      <c r="U17" s="94"/>
      <c r="V17" s="94"/>
      <c r="W17" s="61"/>
      <c r="X17" s="61"/>
    </row>
    <row r="18" spans="1:24" ht="36">
      <c r="A18" s="15" t="s">
        <v>11</v>
      </c>
      <c r="B18" s="17" t="s">
        <v>16</v>
      </c>
      <c r="C18" s="63"/>
      <c r="D18" s="64"/>
      <c r="E18" s="64"/>
      <c r="F18" s="29">
        <v>186</v>
      </c>
      <c r="G18" s="29">
        <f>G19+G20</f>
        <v>186</v>
      </c>
      <c r="H18" s="29">
        <f>H19+H20</f>
        <v>62</v>
      </c>
      <c r="I18" s="29">
        <v>124</v>
      </c>
      <c r="J18" s="29">
        <f>J19+J20</f>
        <v>124</v>
      </c>
      <c r="K18" s="29">
        <f aca="true" t="shared" si="1" ref="K18:X18">K19+K20</f>
        <v>32</v>
      </c>
      <c r="L18" s="29">
        <f t="shared" si="1"/>
        <v>92</v>
      </c>
      <c r="M18" s="65">
        <f t="shared" si="1"/>
        <v>80</v>
      </c>
      <c r="N18" s="65">
        <f t="shared" si="1"/>
        <v>48</v>
      </c>
      <c r="O18" s="66">
        <f t="shared" si="1"/>
        <v>44</v>
      </c>
      <c r="P18" s="66">
        <f t="shared" si="1"/>
        <v>44</v>
      </c>
      <c r="Q18" s="67">
        <f t="shared" si="1"/>
        <v>0</v>
      </c>
      <c r="R18" s="67">
        <f t="shared" si="1"/>
        <v>0</v>
      </c>
      <c r="S18" s="68">
        <f t="shared" si="1"/>
        <v>0</v>
      </c>
      <c r="T18" s="68">
        <f t="shared" si="1"/>
        <v>0</v>
      </c>
      <c r="U18" s="69">
        <f t="shared" si="1"/>
        <v>0</v>
      </c>
      <c r="V18" s="69">
        <f t="shared" si="1"/>
        <v>0</v>
      </c>
      <c r="W18" s="29">
        <f t="shared" si="1"/>
        <v>0</v>
      </c>
      <c r="X18" s="16">
        <f t="shared" si="1"/>
        <v>0</v>
      </c>
    </row>
    <row r="19" spans="1:24" ht="12.75">
      <c r="A19" s="22" t="s">
        <v>12</v>
      </c>
      <c r="B19" s="21" t="s">
        <v>17</v>
      </c>
      <c r="C19" s="70"/>
      <c r="D19" s="59"/>
      <c r="E19" s="59">
        <v>1</v>
      </c>
      <c r="F19" s="44"/>
      <c r="G19" s="59">
        <f>H19+J19</f>
        <v>72</v>
      </c>
      <c r="H19" s="59">
        <v>24</v>
      </c>
      <c r="I19" s="44"/>
      <c r="J19" s="59">
        <f>M19+O19</f>
        <v>48</v>
      </c>
      <c r="K19" s="59">
        <f>J19-L19</f>
        <v>32</v>
      </c>
      <c r="L19" s="59">
        <f>N19+P19</f>
        <v>16</v>
      </c>
      <c r="M19" s="74">
        <v>48</v>
      </c>
      <c r="N19" s="74">
        <v>16</v>
      </c>
      <c r="O19" s="75"/>
      <c r="P19" s="75"/>
      <c r="Q19" s="71"/>
      <c r="R19" s="71"/>
      <c r="S19" s="72"/>
      <c r="T19" s="72"/>
      <c r="U19" s="73"/>
      <c r="V19" s="73"/>
      <c r="W19" s="59"/>
      <c r="X19" s="20"/>
    </row>
    <row r="20" spans="1:24" ht="60.75" customHeight="1">
      <c r="A20" s="22" t="s">
        <v>13</v>
      </c>
      <c r="B20" s="21" t="s">
        <v>37</v>
      </c>
      <c r="C20" s="70"/>
      <c r="D20" s="59"/>
      <c r="E20" s="59" t="s">
        <v>107</v>
      </c>
      <c r="F20" s="44"/>
      <c r="G20" s="59">
        <f>H20+J20</f>
        <v>114</v>
      </c>
      <c r="H20" s="59">
        <v>38</v>
      </c>
      <c r="I20" s="44"/>
      <c r="J20" s="59">
        <f>M20+O20</f>
        <v>76</v>
      </c>
      <c r="K20" s="59">
        <f>J20-L20</f>
        <v>0</v>
      </c>
      <c r="L20" s="59">
        <f>N20+P20</f>
        <v>76</v>
      </c>
      <c r="M20" s="74">
        <v>32</v>
      </c>
      <c r="N20" s="74">
        <v>32</v>
      </c>
      <c r="O20" s="75">
        <v>44</v>
      </c>
      <c r="P20" s="75">
        <v>44</v>
      </c>
      <c r="Q20" s="71"/>
      <c r="R20" s="71"/>
      <c r="S20" s="72"/>
      <c r="T20" s="72"/>
      <c r="U20" s="73"/>
      <c r="V20" s="73"/>
      <c r="W20" s="59"/>
      <c r="X20" s="20"/>
    </row>
    <row r="21" spans="1:24" ht="15" customHeight="1">
      <c r="A21" s="15" t="s">
        <v>38</v>
      </c>
      <c r="B21" s="17" t="s">
        <v>39</v>
      </c>
      <c r="C21" s="63"/>
      <c r="D21" s="64"/>
      <c r="E21" s="64"/>
      <c r="F21" s="29">
        <v>2322</v>
      </c>
      <c r="G21" s="29">
        <f>SUM(G22,G32)</f>
        <v>4290</v>
      </c>
      <c r="H21" s="29">
        <f>SUM(H22,H32)</f>
        <v>1154</v>
      </c>
      <c r="I21" s="29">
        <v>1548</v>
      </c>
      <c r="J21" s="29">
        <f aca="true" t="shared" si="2" ref="J21:X21">SUM(J22,J32)</f>
        <v>2308</v>
      </c>
      <c r="K21" s="29">
        <f t="shared" si="2"/>
        <v>1538</v>
      </c>
      <c r="L21" s="29">
        <f t="shared" si="2"/>
        <v>770</v>
      </c>
      <c r="M21" s="65">
        <f t="shared" si="2"/>
        <v>336</v>
      </c>
      <c r="N21" s="65">
        <f t="shared" si="2"/>
        <v>80</v>
      </c>
      <c r="O21" s="66">
        <f t="shared" si="2"/>
        <v>564</v>
      </c>
      <c r="P21" s="66">
        <f t="shared" si="2"/>
        <v>161</v>
      </c>
      <c r="Q21" s="67">
        <f t="shared" si="2"/>
        <v>456</v>
      </c>
      <c r="R21" s="67">
        <f t="shared" si="2"/>
        <v>115</v>
      </c>
      <c r="S21" s="68">
        <f t="shared" si="2"/>
        <v>788</v>
      </c>
      <c r="T21" s="68">
        <f t="shared" si="2"/>
        <v>163</v>
      </c>
      <c r="U21" s="69">
        <f t="shared" si="2"/>
        <v>548</v>
      </c>
      <c r="V21" s="69">
        <f t="shared" si="2"/>
        <v>139</v>
      </c>
      <c r="W21" s="29">
        <f t="shared" si="2"/>
        <v>444</v>
      </c>
      <c r="X21" s="29">
        <f t="shared" si="2"/>
        <v>182</v>
      </c>
    </row>
    <row r="22" spans="1:24" ht="24">
      <c r="A22" s="15" t="s">
        <v>40</v>
      </c>
      <c r="B22" s="17" t="s">
        <v>41</v>
      </c>
      <c r="C22" s="63"/>
      <c r="D22" s="64"/>
      <c r="E22" s="64"/>
      <c r="F22" s="29">
        <v>558</v>
      </c>
      <c r="G22" s="29">
        <f>SUM(G23:G31)</f>
        <v>963</v>
      </c>
      <c r="H22" s="29">
        <f>SUM(H23:H31)</f>
        <v>321</v>
      </c>
      <c r="I22" s="29">
        <v>372</v>
      </c>
      <c r="J22" s="29">
        <f aca="true" t="shared" si="3" ref="J22:S22">SUM(J23:J31)</f>
        <v>642</v>
      </c>
      <c r="K22" s="29">
        <f t="shared" si="3"/>
        <v>428</v>
      </c>
      <c r="L22" s="29">
        <f t="shared" si="3"/>
        <v>214</v>
      </c>
      <c r="M22" s="65">
        <f t="shared" si="3"/>
        <v>264</v>
      </c>
      <c r="N22" s="65">
        <f t="shared" si="3"/>
        <v>56</v>
      </c>
      <c r="O22" s="66">
        <f t="shared" si="3"/>
        <v>176</v>
      </c>
      <c r="P22" s="66">
        <f t="shared" si="3"/>
        <v>88</v>
      </c>
      <c r="Q22" s="67">
        <f t="shared" si="3"/>
        <v>30</v>
      </c>
      <c r="R22" s="67">
        <f t="shared" si="3"/>
        <v>15</v>
      </c>
      <c r="S22" s="68">
        <f t="shared" si="3"/>
        <v>76</v>
      </c>
      <c r="T22" s="68">
        <v>23</v>
      </c>
      <c r="U22" s="69">
        <f>U23+U24+U25+U26+U27+U28+SUM(U23:U31)</f>
        <v>0</v>
      </c>
      <c r="V22" s="69">
        <f>V23+V24+V25+V26+V28+V27+SUM(V23:V31)</f>
        <v>0</v>
      </c>
      <c r="W22" s="29">
        <f>W23+W24+W25+W26+W27+W28+SUM(W23:W31)</f>
        <v>96</v>
      </c>
      <c r="X22" s="29">
        <f>X23+X24+X25+X26+X27+X28+SUM(X23:X31)</f>
        <v>32</v>
      </c>
    </row>
    <row r="23" spans="1:24" ht="12.75">
      <c r="A23" s="22" t="s">
        <v>42</v>
      </c>
      <c r="B23" s="21" t="s">
        <v>18</v>
      </c>
      <c r="C23" s="170">
        <v>2</v>
      </c>
      <c r="D23" s="59"/>
      <c r="E23" s="59">
        <v>1</v>
      </c>
      <c r="F23" s="59"/>
      <c r="G23" s="59">
        <f aca="true" t="shared" si="4" ref="G23:G28">H23+J23</f>
        <v>162</v>
      </c>
      <c r="H23" s="59">
        <v>54</v>
      </c>
      <c r="I23" s="44"/>
      <c r="J23" s="59">
        <f>M23+O23+Q23</f>
        <v>108</v>
      </c>
      <c r="K23" s="59">
        <f>J23-N23-P23</f>
        <v>80</v>
      </c>
      <c r="L23" s="59">
        <f>N23+P23</f>
        <v>28</v>
      </c>
      <c r="M23" s="74">
        <v>64</v>
      </c>
      <c r="N23" s="74">
        <v>6</v>
      </c>
      <c r="O23" s="75">
        <v>44</v>
      </c>
      <c r="P23" s="75">
        <v>22</v>
      </c>
      <c r="Q23" s="71"/>
      <c r="R23" s="71"/>
      <c r="S23" s="72"/>
      <c r="T23" s="72"/>
      <c r="U23" s="73"/>
      <c r="V23" s="73"/>
      <c r="W23" s="59"/>
      <c r="X23" s="59"/>
    </row>
    <row r="24" spans="1:24" ht="15.75" customHeight="1">
      <c r="A24" s="22" t="s">
        <v>43</v>
      </c>
      <c r="B24" s="21" t="s">
        <v>19</v>
      </c>
      <c r="C24" s="171"/>
      <c r="D24" s="59"/>
      <c r="E24" s="59">
        <v>1</v>
      </c>
      <c r="F24" s="59"/>
      <c r="G24" s="59">
        <f t="shared" si="4"/>
        <v>162</v>
      </c>
      <c r="H24" s="59">
        <v>54</v>
      </c>
      <c r="I24" s="44"/>
      <c r="J24" s="59">
        <f>M24+O24+Q24</f>
        <v>108</v>
      </c>
      <c r="K24" s="59">
        <f>J24-N24-P24</f>
        <v>80</v>
      </c>
      <c r="L24" s="59">
        <f>N24+P24</f>
        <v>28</v>
      </c>
      <c r="M24" s="74">
        <v>64</v>
      </c>
      <c r="N24" s="74">
        <v>6</v>
      </c>
      <c r="O24" s="75">
        <v>44</v>
      </c>
      <c r="P24" s="75">
        <v>22</v>
      </c>
      <c r="Q24" s="71"/>
      <c r="R24" s="71"/>
      <c r="S24" s="72"/>
      <c r="T24" s="72"/>
      <c r="U24" s="73"/>
      <c r="V24" s="73"/>
      <c r="W24" s="59"/>
      <c r="X24" s="59"/>
    </row>
    <row r="25" spans="1:24" ht="24">
      <c r="A25" s="22" t="s">
        <v>44</v>
      </c>
      <c r="B25" s="21" t="s">
        <v>82</v>
      </c>
      <c r="C25" s="70">
        <v>1</v>
      </c>
      <c r="D25" s="59"/>
      <c r="E25" s="59"/>
      <c r="F25" s="59"/>
      <c r="G25" s="59">
        <f t="shared" si="4"/>
        <v>108</v>
      </c>
      <c r="H25" s="59">
        <v>36</v>
      </c>
      <c r="I25" s="44"/>
      <c r="J25" s="59">
        <f>M25+O25+Q25+S25</f>
        <v>72</v>
      </c>
      <c r="K25" s="59">
        <v>36</v>
      </c>
      <c r="L25" s="59">
        <f>N25</f>
        <v>36</v>
      </c>
      <c r="M25" s="74">
        <v>72</v>
      </c>
      <c r="N25" s="74">
        <v>36</v>
      </c>
      <c r="O25" s="75"/>
      <c r="P25" s="75"/>
      <c r="Q25" s="71"/>
      <c r="R25" s="71"/>
      <c r="S25" s="72"/>
      <c r="T25" s="72"/>
      <c r="U25" s="73"/>
      <c r="V25" s="73"/>
      <c r="W25" s="59"/>
      <c r="X25" s="59"/>
    </row>
    <row r="26" spans="1:24" ht="34.5" customHeight="1">
      <c r="A26" s="22" t="s">
        <v>45</v>
      </c>
      <c r="B26" s="21" t="s">
        <v>20</v>
      </c>
      <c r="C26" s="59"/>
      <c r="D26" s="59"/>
      <c r="E26" s="59" t="s">
        <v>132</v>
      </c>
      <c r="F26" s="59"/>
      <c r="G26" s="59">
        <f t="shared" si="4"/>
        <v>86</v>
      </c>
      <c r="H26" s="59">
        <v>29</v>
      </c>
      <c r="I26" s="44"/>
      <c r="J26" s="59">
        <f>S26</f>
        <v>57</v>
      </c>
      <c r="K26" s="59">
        <f>J26-L26</f>
        <v>53</v>
      </c>
      <c r="L26" s="59">
        <f>T26</f>
        <v>4</v>
      </c>
      <c r="M26" s="74"/>
      <c r="N26" s="74"/>
      <c r="O26" s="75"/>
      <c r="P26" s="75"/>
      <c r="Q26" s="71"/>
      <c r="R26" s="71"/>
      <c r="S26" s="72">
        <v>57</v>
      </c>
      <c r="T26" s="72">
        <v>4</v>
      </c>
      <c r="U26" s="73"/>
      <c r="V26" s="73"/>
      <c r="W26" s="59"/>
      <c r="X26" s="59"/>
    </row>
    <row r="27" spans="1:24" ht="28.5" customHeight="1">
      <c r="A27" s="22" t="s">
        <v>46</v>
      </c>
      <c r="B27" s="21" t="s">
        <v>95</v>
      </c>
      <c r="C27" s="59">
        <v>2</v>
      </c>
      <c r="D27" s="59"/>
      <c r="E27" s="59">
        <v>1</v>
      </c>
      <c r="F27" s="59"/>
      <c r="G27" s="59">
        <f t="shared" si="4"/>
        <v>114</v>
      </c>
      <c r="H27" s="59">
        <v>38</v>
      </c>
      <c r="I27" s="44"/>
      <c r="J27" s="59">
        <f>M27+O27+Q27+S27</f>
        <v>76</v>
      </c>
      <c r="K27" s="59">
        <f>J27-L27</f>
        <v>46</v>
      </c>
      <c r="L27" s="59">
        <f>N27+P27</f>
        <v>30</v>
      </c>
      <c r="M27" s="74">
        <v>32</v>
      </c>
      <c r="N27" s="74">
        <v>8</v>
      </c>
      <c r="O27" s="75">
        <v>44</v>
      </c>
      <c r="P27" s="75">
        <v>22</v>
      </c>
      <c r="Q27" s="71"/>
      <c r="R27" s="71"/>
      <c r="S27" s="72"/>
      <c r="T27" s="72"/>
      <c r="U27" s="73"/>
      <c r="V27" s="73"/>
      <c r="W27" s="59"/>
      <c r="X27" s="59"/>
    </row>
    <row r="28" spans="1:24" ht="23.25" customHeight="1">
      <c r="A28" s="20" t="s">
        <v>96</v>
      </c>
      <c r="B28" s="23" t="s">
        <v>21</v>
      </c>
      <c r="C28" s="59">
        <v>2</v>
      </c>
      <c r="D28" s="59"/>
      <c r="E28" s="59"/>
      <c r="F28" s="59"/>
      <c r="G28" s="59">
        <f t="shared" si="4"/>
        <v>114</v>
      </c>
      <c r="H28" s="59">
        <v>38</v>
      </c>
      <c r="I28" s="44">
        <v>68</v>
      </c>
      <c r="J28" s="59">
        <f>M28+O28</f>
        <v>76</v>
      </c>
      <c r="K28" s="59">
        <f>J28-L28</f>
        <v>54</v>
      </c>
      <c r="L28" s="59">
        <f>N28+P28</f>
        <v>22</v>
      </c>
      <c r="M28" s="74">
        <v>32</v>
      </c>
      <c r="N28" s="74"/>
      <c r="O28" s="75">
        <v>44</v>
      </c>
      <c r="P28" s="75">
        <v>22</v>
      </c>
      <c r="Q28" s="71"/>
      <c r="R28" s="71"/>
      <c r="S28" s="72"/>
      <c r="T28" s="72"/>
      <c r="U28" s="73"/>
      <c r="V28" s="73"/>
      <c r="W28" s="59"/>
      <c r="X28" s="59"/>
    </row>
    <row r="29" spans="1:24" ht="16.5" customHeight="1">
      <c r="A29" s="20" t="s">
        <v>110</v>
      </c>
      <c r="B29" s="23" t="s">
        <v>111</v>
      </c>
      <c r="C29" s="59"/>
      <c r="D29" s="59"/>
      <c r="E29" s="59">
        <v>4</v>
      </c>
      <c r="F29" s="59"/>
      <c r="G29" s="59">
        <v>73</v>
      </c>
      <c r="H29" s="59">
        <v>24</v>
      </c>
      <c r="I29" s="44"/>
      <c r="J29" s="59">
        <v>49</v>
      </c>
      <c r="K29" s="95">
        <v>15</v>
      </c>
      <c r="L29" s="59">
        <v>34</v>
      </c>
      <c r="M29" s="74"/>
      <c r="N29" s="74"/>
      <c r="O29" s="75"/>
      <c r="P29" s="75"/>
      <c r="Q29" s="71">
        <v>30</v>
      </c>
      <c r="R29" s="71">
        <v>15</v>
      </c>
      <c r="S29" s="72">
        <v>19</v>
      </c>
      <c r="T29" s="72">
        <v>19</v>
      </c>
      <c r="U29" s="73"/>
      <c r="V29" s="73"/>
      <c r="W29" s="59"/>
      <c r="X29" s="59"/>
    </row>
    <row r="30" spans="1:24" ht="16.5" customHeight="1">
      <c r="A30" s="20" t="s">
        <v>118</v>
      </c>
      <c r="B30" s="23" t="s">
        <v>119</v>
      </c>
      <c r="C30" s="59"/>
      <c r="D30" s="59"/>
      <c r="E30" s="59" t="s">
        <v>143</v>
      </c>
      <c r="F30" s="59"/>
      <c r="G30" s="59">
        <v>72</v>
      </c>
      <c r="H30" s="59">
        <v>24</v>
      </c>
      <c r="I30" s="44"/>
      <c r="J30" s="59">
        <v>48</v>
      </c>
      <c r="K30" s="59">
        <v>48</v>
      </c>
      <c r="L30" s="59">
        <v>0</v>
      </c>
      <c r="M30" s="74"/>
      <c r="N30" s="74"/>
      <c r="O30" s="75"/>
      <c r="P30" s="75"/>
      <c r="Q30" s="71"/>
      <c r="R30" s="71"/>
      <c r="S30" s="72"/>
      <c r="T30" s="72"/>
      <c r="U30" s="73"/>
      <c r="V30" s="73"/>
      <c r="W30" s="59">
        <v>48</v>
      </c>
      <c r="X30" s="59"/>
    </row>
    <row r="31" spans="1:24" ht="24.75" customHeight="1">
      <c r="A31" s="20" t="s">
        <v>120</v>
      </c>
      <c r="B31" s="23" t="s">
        <v>121</v>
      </c>
      <c r="C31" s="59"/>
      <c r="D31" s="59"/>
      <c r="E31" s="59" t="s">
        <v>206</v>
      </c>
      <c r="F31" s="59"/>
      <c r="G31" s="59">
        <v>72</v>
      </c>
      <c r="H31" s="59">
        <v>24</v>
      </c>
      <c r="I31" s="44"/>
      <c r="J31" s="59">
        <v>48</v>
      </c>
      <c r="K31" s="59">
        <v>16</v>
      </c>
      <c r="L31" s="59">
        <v>32</v>
      </c>
      <c r="M31" s="74"/>
      <c r="N31" s="74"/>
      <c r="O31" s="75"/>
      <c r="P31" s="75"/>
      <c r="Q31" s="71"/>
      <c r="R31" s="71"/>
      <c r="S31" s="72"/>
      <c r="T31" s="72"/>
      <c r="U31" s="73"/>
      <c r="V31" s="73"/>
      <c r="W31" s="59">
        <v>48</v>
      </c>
      <c r="X31" s="59">
        <v>32</v>
      </c>
    </row>
    <row r="32" spans="1:24" ht="24" customHeight="1">
      <c r="A32" s="24" t="s">
        <v>48</v>
      </c>
      <c r="B32" s="17" t="s">
        <v>47</v>
      </c>
      <c r="C32" s="64"/>
      <c r="D32" s="64">
        <v>4</v>
      </c>
      <c r="E32" s="64"/>
      <c r="F32" s="29">
        <v>1764</v>
      </c>
      <c r="G32" s="29">
        <f>SUM(G33,G39,G43)</f>
        <v>3327</v>
      </c>
      <c r="H32" s="64">
        <f>SUM(H33,H39,H43)</f>
        <v>833</v>
      </c>
      <c r="I32" s="29">
        <v>1176</v>
      </c>
      <c r="J32" s="29">
        <f aca="true" t="shared" si="5" ref="J32:W32">SUM(J33,J39,J43)</f>
        <v>1666</v>
      </c>
      <c r="K32" s="29">
        <f t="shared" si="5"/>
        <v>1110</v>
      </c>
      <c r="L32" s="29">
        <f t="shared" si="5"/>
        <v>556</v>
      </c>
      <c r="M32" s="65">
        <f t="shared" si="5"/>
        <v>72</v>
      </c>
      <c r="N32" s="65">
        <f t="shared" si="5"/>
        <v>24</v>
      </c>
      <c r="O32" s="66">
        <f t="shared" si="5"/>
        <v>388</v>
      </c>
      <c r="P32" s="66">
        <f t="shared" si="5"/>
        <v>73</v>
      </c>
      <c r="Q32" s="67">
        <f t="shared" si="5"/>
        <v>426</v>
      </c>
      <c r="R32" s="67">
        <f t="shared" si="5"/>
        <v>100</v>
      </c>
      <c r="S32" s="68">
        <f t="shared" si="5"/>
        <v>712</v>
      </c>
      <c r="T32" s="68">
        <f t="shared" si="5"/>
        <v>140</v>
      </c>
      <c r="U32" s="69">
        <f t="shared" si="5"/>
        <v>548</v>
      </c>
      <c r="V32" s="69">
        <f t="shared" si="5"/>
        <v>139</v>
      </c>
      <c r="W32" s="29">
        <f t="shared" si="5"/>
        <v>348</v>
      </c>
      <c r="X32" s="29">
        <f>X34+X35+X40+X44+SUM(X33,X39,X43)</f>
        <v>150</v>
      </c>
    </row>
    <row r="33" spans="1:24" ht="41.25" customHeight="1">
      <c r="A33" s="34" t="s">
        <v>85</v>
      </c>
      <c r="B33" s="35" t="s">
        <v>109</v>
      </c>
      <c r="C33" s="59">
        <v>6</v>
      </c>
      <c r="D33" s="59"/>
      <c r="E33" s="59"/>
      <c r="F33" s="59"/>
      <c r="G33" s="44">
        <f>SUM(G34:G38)</f>
        <v>2282</v>
      </c>
      <c r="H33" s="44">
        <f>SUM(H34:H38)</f>
        <v>584</v>
      </c>
      <c r="I33" s="44"/>
      <c r="J33" s="44">
        <f>SUM(J34:J38)</f>
        <v>1169</v>
      </c>
      <c r="K33" s="44">
        <f>SUM(K34:K38)</f>
        <v>778</v>
      </c>
      <c r="L33" s="44">
        <f>SUM(L34:L38)</f>
        <v>391</v>
      </c>
      <c r="M33" s="65">
        <f aca="true" t="shared" si="6" ref="M33:X33">SUM(M34:M38)</f>
        <v>0</v>
      </c>
      <c r="N33" s="65">
        <f t="shared" si="6"/>
        <v>0</v>
      </c>
      <c r="O33" s="66">
        <f t="shared" si="6"/>
        <v>308</v>
      </c>
      <c r="P33" s="66">
        <f t="shared" si="6"/>
        <v>59</v>
      </c>
      <c r="Q33" s="67">
        <f t="shared" si="6"/>
        <v>328</v>
      </c>
      <c r="R33" s="67">
        <f t="shared" si="6"/>
        <v>75</v>
      </c>
      <c r="S33" s="68">
        <f t="shared" si="6"/>
        <v>402</v>
      </c>
      <c r="T33" s="68">
        <f t="shared" si="6"/>
        <v>102</v>
      </c>
      <c r="U33" s="69">
        <f t="shared" si="6"/>
        <v>438</v>
      </c>
      <c r="V33" s="69">
        <f t="shared" si="6"/>
        <v>107</v>
      </c>
      <c r="W33" s="44">
        <f t="shared" si="6"/>
        <v>222</v>
      </c>
      <c r="X33" s="44">
        <f t="shared" si="6"/>
        <v>48</v>
      </c>
    </row>
    <row r="34" spans="1:24" ht="38.25" customHeight="1">
      <c r="A34" s="25" t="s">
        <v>49</v>
      </c>
      <c r="B34" s="19" t="s">
        <v>97</v>
      </c>
      <c r="C34" s="59">
        <v>4</v>
      </c>
      <c r="D34" s="59"/>
      <c r="E34" s="76" t="s">
        <v>116</v>
      </c>
      <c r="F34" s="59"/>
      <c r="G34" s="59">
        <f>H34+J34</f>
        <v>661</v>
      </c>
      <c r="H34" s="59">
        <v>220</v>
      </c>
      <c r="I34" s="44"/>
      <c r="J34" s="59">
        <f>SUM(Q34,S34,U34,W34)</f>
        <v>441</v>
      </c>
      <c r="K34" s="59">
        <v>293</v>
      </c>
      <c r="L34" s="59">
        <v>148</v>
      </c>
      <c r="M34" s="74"/>
      <c r="N34" s="74"/>
      <c r="O34" s="75"/>
      <c r="P34" s="75"/>
      <c r="Q34" s="71">
        <v>45</v>
      </c>
      <c r="R34" s="71">
        <v>15</v>
      </c>
      <c r="S34" s="72">
        <v>76</v>
      </c>
      <c r="T34" s="72">
        <v>26</v>
      </c>
      <c r="U34" s="73">
        <v>224</v>
      </c>
      <c r="V34" s="73">
        <v>75</v>
      </c>
      <c r="W34" s="59">
        <v>96</v>
      </c>
      <c r="X34" s="59">
        <v>32</v>
      </c>
    </row>
    <row r="35" spans="1:24" ht="36.75" customHeight="1">
      <c r="A35" s="25" t="s">
        <v>83</v>
      </c>
      <c r="B35" s="19" t="s">
        <v>106</v>
      </c>
      <c r="C35" s="77" t="s">
        <v>181</v>
      </c>
      <c r="D35" s="59">
        <v>4</v>
      </c>
      <c r="E35" s="59" t="s">
        <v>132</v>
      </c>
      <c r="F35" s="59"/>
      <c r="G35" s="59">
        <f>H35+J35</f>
        <v>1035</v>
      </c>
      <c r="H35" s="59">
        <v>345</v>
      </c>
      <c r="I35" s="44"/>
      <c r="J35" s="59">
        <v>690</v>
      </c>
      <c r="K35" s="59">
        <v>467</v>
      </c>
      <c r="L35" s="59">
        <v>223</v>
      </c>
      <c r="M35" s="74"/>
      <c r="N35" s="74"/>
      <c r="O35" s="75">
        <v>176</v>
      </c>
      <c r="P35" s="75">
        <v>59</v>
      </c>
      <c r="Q35" s="71">
        <v>180</v>
      </c>
      <c r="R35" s="71">
        <v>60</v>
      </c>
      <c r="S35" s="72">
        <v>190</v>
      </c>
      <c r="T35" s="72">
        <v>56</v>
      </c>
      <c r="U35" s="73">
        <v>96</v>
      </c>
      <c r="V35" s="73">
        <v>32</v>
      </c>
      <c r="W35" s="59">
        <v>48</v>
      </c>
      <c r="X35" s="59">
        <v>16</v>
      </c>
    </row>
    <row r="36" spans="1:24" ht="34.5" customHeight="1">
      <c r="A36" s="25" t="s">
        <v>171</v>
      </c>
      <c r="B36" s="19" t="s">
        <v>240</v>
      </c>
      <c r="C36" s="77"/>
      <c r="D36" s="59"/>
      <c r="E36" s="107" t="s">
        <v>132</v>
      </c>
      <c r="F36" s="59"/>
      <c r="G36" s="59">
        <v>57</v>
      </c>
      <c r="H36" s="59">
        <v>19</v>
      </c>
      <c r="I36" s="44"/>
      <c r="J36" s="59">
        <v>38</v>
      </c>
      <c r="K36" s="59">
        <v>18</v>
      </c>
      <c r="L36" s="59">
        <v>20</v>
      </c>
      <c r="M36" s="74"/>
      <c r="N36" s="74"/>
      <c r="O36" s="75"/>
      <c r="P36" s="75"/>
      <c r="Q36" s="71"/>
      <c r="R36" s="71"/>
      <c r="S36" s="72">
        <v>38</v>
      </c>
      <c r="T36" s="72">
        <v>20</v>
      </c>
      <c r="U36" s="73"/>
      <c r="V36" s="73"/>
      <c r="W36" s="59"/>
      <c r="X36" s="59"/>
    </row>
    <row r="37" spans="1:24" ht="14.25" customHeight="1">
      <c r="A37" s="25" t="s">
        <v>86</v>
      </c>
      <c r="B37" s="19" t="s">
        <v>51</v>
      </c>
      <c r="C37" s="59"/>
      <c r="D37" s="59"/>
      <c r="E37" s="132" t="s">
        <v>143</v>
      </c>
      <c r="F37" s="59"/>
      <c r="G37" s="59">
        <v>69</v>
      </c>
      <c r="H37" s="59"/>
      <c r="I37" s="44"/>
      <c r="J37" s="101"/>
      <c r="K37" s="59"/>
      <c r="L37" s="59"/>
      <c r="M37" s="74"/>
      <c r="N37" s="74"/>
      <c r="O37" s="75">
        <v>18</v>
      </c>
      <c r="P37" s="75"/>
      <c r="Q37" s="71">
        <v>13</v>
      </c>
      <c r="R37" s="71"/>
      <c r="S37" s="72">
        <v>10</v>
      </c>
      <c r="T37" s="72"/>
      <c r="U37" s="73">
        <v>16</v>
      </c>
      <c r="V37" s="73"/>
      <c r="W37" s="59">
        <v>12</v>
      </c>
      <c r="X37" s="59"/>
    </row>
    <row r="38" spans="1:24" ht="27" customHeight="1">
      <c r="A38" s="25" t="s">
        <v>87</v>
      </c>
      <c r="B38" s="19" t="s">
        <v>88</v>
      </c>
      <c r="C38" s="59"/>
      <c r="D38" s="59"/>
      <c r="E38" s="133"/>
      <c r="F38" s="59"/>
      <c r="G38" s="59">
        <v>460</v>
      </c>
      <c r="H38" s="59"/>
      <c r="I38" s="44"/>
      <c r="J38" s="101"/>
      <c r="K38" s="59"/>
      <c r="L38" s="59"/>
      <c r="M38" s="74"/>
      <c r="N38" s="74"/>
      <c r="O38" s="75">
        <v>114</v>
      </c>
      <c r="P38" s="75"/>
      <c r="Q38" s="71">
        <v>90</v>
      </c>
      <c r="R38" s="71"/>
      <c r="S38" s="72">
        <v>88</v>
      </c>
      <c r="T38" s="72"/>
      <c r="U38" s="73">
        <v>102</v>
      </c>
      <c r="V38" s="73"/>
      <c r="W38" s="59">
        <v>66</v>
      </c>
      <c r="X38" s="59"/>
    </row>
    <row r="39" spans="1:24" ht="28.5" customHeight="1">
      <c r="A39" s="34" t="s">
        <v>89</v>
      </c>
      <c r="B39" s="35" t="s">
        <v>98</v>
      </c>
      <c r="C39" s="59">
        <v>5</v>
      </c>
      <c r="D39" s="59"/>
      <c r="E39" s="59"/>
      <c r="F39" s="59"/>
      <c r="G39" s="44">
        <f>SUM(G40:G42)</f>
        <v>612</v>
      </c>
      <c r="H39" s="44">
        <f>SUM(H40:H42)</f>
        <v>134</v>
      </c>
      <c r="I39" s="44"/>
      <c r="J39" s="44">
        <f aca="true" t="shared" si="7" ref="J39:X39">SUM(J40:J42)</f>
        <v>267</v>
      </c>
      <c r="K39" s="44">
        <f t="shared" si="7"/>
        <v>178</v>
      </c>
      <c r="L39" s="44">
        <f t="shared" si="7"/>
        <v>89</v>
      </c>
      <c r="M39" s="65">
        <f t="shared" si="7"/>
        <v>72</v>
      </c>
      <c r="N39" s="65">
        <f t="shared" si="7"/>
        <v>24</v>
      </c>
      <c r="O39" s="66">
        <f t="shared" si="7"/>
        <v>80</v>
      </c>
      <c r="P39" s="66">
        <f t="shared" si="7"/>
        <v>14</v>
      </c>
      <c r="Q39" s="67">
        <f t="shared" si="7"/>
        <v>98</v>
      </c>
      <c r="R39" s="67">
        <f t="shared" si="7"/>
        <v>25</v>
      </c>
      <c r="S39" s="68">
        <f t="shared" si="7"/>
        <v>228</v>
      </c>
      <c r="T39" s="68">
        <f t="shared" si="7"/>
        <v>26</v>
      </c>
      <c r="U39" s="69">
        <f t="shared" si="7"/>
        <v>0</v>
      </c>
      <c r="V39" s="69">
        <f t="shared" si="7"/>
        <v>0</v>
      </c>
      <c r="W39" s="44">
        <f t="shared" si="7"/>
        <v>0</v>
      </c>
      <c r="X39" s="44">
        <f t="shared" si="7"/>
        <v>0</v>
      </c>
    </row>
    <row r="40" spans="1:24" ht="28.5" customHeight="1">
      <c r="A40" s="25" t="s">
        <v>69</v>
      </c>
      <c r="B40" s="19" t="s">
        <v>99</v>
      </c>
      <c r="C40" s="59">
        <v>4</v>
      </c>
      <c r="D40" s="59"/>
      <c r="E40" s="78" t="s">
        <v>180</v>
      </c>
      <c r="F40" s="59"/>
      <c r="G40" s="59">
        <f>H40+J40</f>
        <v>401</v>
      </c>
      <c r="H40" s="59">
        <v>134</v>
      </c>
      <c r="I40" s="44"/>
      <c r="J40" s="59">
        <f>O40+M40+Q40+S40+U40+W40</f>
        <v>267</v>
      </c>
      <c r="K40" s="59">
        <v>178</v>
      </c>
      <c r="L40" s="59">
        <v>89</v>
      </c>
      <c r="M40" s="74">
        <v>72</v>
      </c>
      <c r="N40" s="74">
        <v>24</v>
      </c>
      <c r="O40" s="75">
        <v>44</v>
      </c>
      <c r="P40" s="75">
        <v>14</v>
      </c>
      <c r="Q40" s="71">
        <v>75</v>
      </c>
      <c r="R40" s="71">
        <v>25</v>
      </c>
      <c r="S40" s="72">
        <v>76</v>
      </c>
      <c r="T40" s="72">
        <v>26</v>
      </c>
      <c r="U40" s="73"/>
      <c r="V40" s="73"/>
      <c r="W40" s="59"/>
      <c r="X40" s="59"/>
    </row>
    <row r="41" spans="1:24" ht="14.25" customHeight="1">
      <c r="A41" s="25" t="s">
        <v>90</v>
      </c>
      <c r="B41" s="19" t="s">
        <v>51</v>
      </c>
      <c r="C41" s="59"/>
      <c r="D41" s="59"/>
      <c r="E41" s="132" t="s">
        <v>132</v>
      </c>
      <c r="F41" s="59"/>
      <c r="G41" s="59">
        <v>9</v>
      </c>
      <c r="H41" s="59"/>
      <c r="I41" s="44"/>
      <c r="J41" s="101"/>
      <c r="K41" s="59"/>
      <c r="L41" s="59"/>
      <c r="M41" s="74"/>
      <c r="N41" s="74"/>
      <c r="O41" s="75">
        <v>0</v>
      </c>
      <c r="P41" s="75"/>
      <c r="Q41" s="71">
        <v>5</v>
      </c>
      <c r="R41" s="71"/>
      <c r="S41" s="72">
        <v>4</v>
      </c>
      <c r="T41" s="72"/>
      <c r="U41" s="73"/>
      <c r="V41" s="73"/>
      <c r="W41" s="59"/>
      <c r="X41" s="59"/>
    </row>
    <row r="42" spans="1:24" ht="27" customHeight="1">
      <c r="A42" s="25" t="s">
        <v>91</v>
      </c>
      <c r="B42" s="19" t="s">
        <v>88</v>
      </c>
      <c r="C42" s="59"/>
      <c r="D42" s="59"/>
      <c r="E42" s="133"/>
      <c r="F42" s="59"/>
      <c r="G42" s="59">
        <v>202</v>
      </c>
      <c r="H42" s="59"/>
      <c r="I42" s="44"/>
      <c r="J42" s="101"/>
      <c r="K42" s="59"/>
      <c r="L42" s="59"/>
      <c r="M42" s="74"/>
      <c r="N42" s="74"/>
      <c r="O42" s="75">
        <v>36</v>
      </c>
      <c r="P42" s="75"/>
      <c r="Q42" s="71">
        <v>18</v>
      </c>
      <c r="R42" s="71"/>
      <c r="S42" s="72">
        <v>148</v>
      </c>
      <c r="T42" s="72"/>
      <c r="U42" s="73"/>
      <c r="V42" s="73"/>
      <c r="W42" s="59"/>
      <c r="X42" s="59"/>
    </row>
    <row r="43" spans="1:24" ht="28.5" customHeight="1">
      <c r="A43" s="34" t="s">
        <v>92</v>
      </c>
      <c r="B43" s="35" t="s">
        <v>100</v>
      </c>
      <c r="C43" s="59">
        <v>6</v>
      </c>
      <c r="D43" s="59"/>
      <c r="E43" s="59"/>
      <c r="F43" s="59"/>
      <c r="G43" s="44">
        <f>SUM(G44:G47)</f>
        <v>433</v>
      </c>
      <c r="H43" s="44">
        <f>SUM(H44:H47)</f>
        <v>115</v>
      </c>
      <c r="I43" s="44"/>
      <c r="J43" s="44">
        <f aca="true" t="shared" si="8" ref="J43:P43">SUM(J44:J47)</f>
        <v>230</v>
      </c>
      <c r="K43" s="44">
        <f t="shared" si="8"/>
        <v>154</v>
      </c>
      <c r="L43" s="44">
        <f t="shared" si="8"/>
        <v>76</v>
      </c>
      <c r="M43" s="65">
        <f t="shared" si="8"/>
        <v>0</v>
      </c>
      <c r="N43" s="65">
        <f t="shared" si="8"/>
        <v>0</v>
      </c>
      <c r="O43" s="66">
        <f t="shared" si="8"/>
        <v>0</v>
      </c>
      <c r="P43" s="66">
        <f t="shared" si="8"/>
        <v>0</v>
      </c>
      <c r="Q43" s="67">
        <f>Q44</f>
        <v>0</v>
      </c>
      <c r="R43" s="67">
        <f aca="true" t="shared" si="9" ref="R43:X43">SUM(R44:R47)</f>
        <v>0</v>
      </c>
      <c r="S43" s="68">
        <f t="shared" si="9"/>
        <v>82</v>
      </c>
      <c r="T43" s="68">
        <f t="shared" si="9"/>
        <v>12</v>
      </c>
      <c r="U43" s="69">
        <f t="shared" si="9"/>
        <v>110</v>
      </c>
      <c r="V43" s="69">
        <f t="shared" si="9"/>
        <v>32</v>
      </c>
      <c r="W43" s="44">
        <f t="shared" si="9"/>
        <v>126</v>
      </c>
      <c r="X43" s="44">
        <f t="shared" si="9"/>
        <v>32</v>
      </c>
    </row>
    <row r="44" spans="1:24" ht="48.75" customHeight="1">
      <c r="A44" s="25" t="s">
        <v>50</v>
      </c>
      <c r="B44" s="19" t="s">
        <v>101</v>
      </c>
      <c r="C44" s="59"/>
      <c r="D44" s="59"/>
      <c r="E44" s="76" t="s">
        <v>142</v>
      </c>
      <c r="F44" s="59"/>
      <c r="G44" s="59">
        <f>H44+J44</f>
        <v>261</v>
      </c>
      <c r="H44" s="59">
        <v>87</v>
      </c>
      <c r="I44" s="44"/>
      <c r="J44" s="59">
        <v>174</v>
      </c>
      <c r="K44" s="59">
        <v>120</v>
      </c>
      <c r="L44" s="59">
        <v>54</v>
      </c>
      <c r="M44" s="74"/>
      <c r="N44" s="74"/>
      <c r="O44" s="75"/>
      <c r="P44" s="75"/>
      <c r="Q44" s="71"/>
      <c r="R44" s="71"/>
      <c r="S44" s="72">
        <v>38</v>
      </c>
      <c r="T44" s="72">
        <v>12</v>
      </c>
      <c r="U44" s="73">
        <v>64</v>
      </c>
      <c r="V44" s="73">
        <v>20</v>
      </c>
      <c r="W44" s="59">
        <v>72</v>
      </c>
      <c r="X44" s="59">
        <v>22</v>
      </c>
    </row>
    <row r="45" spans="1:24" ht="75" customHeight="1">
      <c r="A45" s="25" t="s">
        <v>176</v>
      </c>
      <c r="B45" s="19" t="s">
        <v>178</v>
      </c>
      <c r="C45" s="59"/>
      <c r="D45" s="59"/>
      <c r="E45" s="111" t="s">
        <v>143</v>
      </c>
      <c r="F45" s="59"/>
      <c r="G45" s="59">
        <v>84</v>
      </c>
      <c r="H45" s="59">
        <v>28</v>
      </c>
      <c r="I45" s="44"/>
      <c r="J45" s="59">
        <v>56</v>
      </c>
      <c r="K45" s="59">
        <v>34</v>
      </c>
      <c r="L45" s="59">
        <v>22</v>
      </c>
      <c r="M45" s="74"/>
      <c r="N45" s="74"/>
      <c r="O45" s="75"/>
      <c r="P45" s="75"/>
      <c r="Q45" s="71"/>
      <c r="R45" s="71"/>
      <c r="S45" s="72"/>
      <c r="T45" s="72"/>
      <c r="U45" s="73">
        <v>32</v>
      </c>
      <c r="V45" s="73">
        <v>12</v>
      </c>
      <c r="W45" s="59">
        <v>24</v>
      </c>
      <c r="X45" s="59">
        <v>10</v>
      </c>
    </row>
    <row r="46" spans="1:24" ht="14.25" customHeight="1">
      <c r="A46" s="25" t="s">
        <v>93</v>
      </c>
      <c r="B46" s="19" t="s">
        <v>51</v>
      </c>
      <c r="C46" s="59"/>
      <c r="D46" s="59"/>
      <c r="E46" s="132" t="s">
        <v>143</v>
      </c>
      <c r="F46" s="59"/>
      <c r="G46" s="59">
        <v>6</v>
      </c>
      <c r="H46" s="59"/>
      <c r="I46" s="44"/>
      <c r="J46" s="101"/>
      <c r="K46" s="59"/>
      <c r="L46" s="59"/>
      <c r="M46" s="74"/>
      <c r="N46" s="74"/>
      <c r="O46" s="75"/>
      <c r="P46" s="75"/>
      <c r="Q46" s="71"/>
      <c r="R46" s="71"/>
      <c r="S46" s="72">
        <v>4</v>
      </c>
      <c r="T46" s="72"/>
      <c r="U46" s="73">
        <v>2</v>
      </c>
      <c r="V46" s="73"/>
      <c r="W46" s="59"/>
      <c r="X46" s="59"/>
    </row>
    <row r="47" spans="1:24" ht="27" customHeight="1">
      <c r="A47" s="25" t="s">
        <v>94</v>
      </c>
      <c r="B47" s="19" t="s">
        <v>88</v>
      </c>
      <c r="C47" s="59"/>
      <c r="D47" s="59"/>
      <c r="E47" s="133"/>
      <c r="F47" s="59"/>
      <c r="G47" s="59">
        <v>82</v>
      </c>
      <c r="H47" s="59"/>
      <c r="I47" s="44"/>
      <c r="K47" s="59"/>
      <c r="L47" s="59"/>
      <c r="M47" s="74"/>
      <c r="N47" s="74"/>
      <c r="O47" s="75"/>
      <c r="P47" s="75"/>
      <c r="Q47" s="71"/>
      <c r="R47" s="71"/>
      <c r="S47" s="72">
        <v>40</v>
      </c>
      <c r="T47" s="72"/>
      <c r="U47" s="73">
        <v>12</v>
      </c>
      <c r="V47" s="73"/>
      <c r="W47" s="59">
        <v>30</v>
      </c>
      <c r="X47" s="59"/>
    </row>
    <row r="48" spans="1:24" ht="38.25" customHeight="1">
      <c r="A48" s="51"/>
      <c r="B48" s="51" t="s">
        <v>152</v>
      </c>
      <c r="C48" s="32"/>
      <c r="D48" s="32"/>
      <c r="E48" s="32"/>
      <c r="F48" s="45">
        <v>5472</v>
      </c>
      <c r="G48" s="45">
        <v>5472</v>
      </c>
      <c r="H48" s="45">
        <v>1548</v>
      </c>
      <c r="I48" s="45">
        <v>3096</v>
      </c>
      <c r="J48" s="45">
        <f aca="true" t="shared" si="10" ref="J48:X48">SUM(J21,J18,J9)</f>
        <v>3096</v>
      </c>
      <c r="K48" s="45">
        <f t="shared" si="10"/>
        <v>1806</v>
      </c>
      <c r="L48" s="45">
        <f t="shared" si="10"/>
        <v>1290</v>
      </c>
      <c r="M48" s="79">
        <f t="shared" si="10"/>
        <v>576</v>
      </c>
      <c r="N48" s="79">
        <f t="shared" si="10"/>
        <v>192</v>
      </c>
      <c r="O48" s="66">
        <f t="shared" si="10"/>
        <v>828</v>
      </c>
      <c r="P48" s="66">
        <f t="shared" si="10"/>
        <v>315</v>
      </c>
      <c r="Q48" s="67">
        <f t="shared" si="10"/>
        <v>576</v>
      </c>
      <c r="R48" s="67">
        <f t="shared" si="10"/>
        <v>205</v>
      </c>
      <c r="S48" s="68">
        <f t="shared" si="10"/>
        <v>864</v>
      </c>
      <c r="T48" s="68">
        <f t="shared" si="10"/>
        <v>239</v>
      </c>
      <c r="U48" s="69">
        <f t="shared" si="10"/>
        <v>612</v>
      </c>
      <c r="V48" s="69">
        <f t="shared" si="10"/>
        <v>203</v>
      </c>
      <c r="W48" s="45">
        <f t="shared" si="10"/>
        <v>468</v>
      </c>
      <c r="X48" s="45">
        <f t="shared" si="10"/>
        <v>206</v>
      </c>
    </row>
    <row r="49" spans="1:24" ht="36.75" customHeight="1">
      <c r="A49" s="51"/>
      <c r="B49" s="51" t="s">
        <v>147</v>
      </c>
      <c r="C49" s="32"/>
      <c r="D49" s="32"/>
      <c r="E49" s="32"/>
      <c r="F49" s="45">
        <v>4644</v>
      </c>
      <c r="G49" s="45">
        <v>4644</v>
      </c>
      <c r="H49" s="45">
        <v>1548</v>
      </c>
      <c r="I49" s="45">
        <v>3096</v>
      </c>
      <c r="J49" s="45">
        <v>3096</v>
      </c>
      <c r="K49" s="45">
        <v>1806</v>
      </c>
      <c r="L49" s="45">
        <v>1290</v>
      </c>
      <c r="M49" s="79">
        <v>576</v>
      </c>
      <c r="N49" s="79">
        <v>192</v>
      </c>
      <c r="O49" s="66">
        <v>660</v>
      </c>
      <c r="P49" s="66">
        <v>315</v>
      </c>
      <c r="Q49" s="67">
        <v>450</v>
      </c>
      <c r="R49" s="67">
        <v>205</v>
      </c>
      <c r="S49" s="68">
        <v>570</v>
      </c>
      <c r="T49" s="68">
        <v>239</v>
      </c>
      <c r="U49" s="69">
        <v>480</v>
      </c>
      <c r="V49" s="69">
        <v>203</v>
      </c>
      <c r="W49" s="45">
        <v>360</v>
      </c>
      <c r="X49" s="45">
        <v>216</v>
      </c>
    </row>
    <row r="50" spans="1:24" ht="27" customHeight="1">
      <c r="A50" s="51"/>
      <c r="B50" s="52" t="s">
        <v>130</v>
      </c>
      <c r="C50" s="32"/>
      <c r="D50" s="32"/>
      <c r="E50" s="32"/>
      <c r="F50" s="45">
        <v>3240</v>
      </c>
      <c r="G50" s="45">
        <v>3240</v>
      </c>
      <c r="H50" s="45">
        <v>1080</v>
      </c>
      <c r="I50" s="45">
        <v>2160</v>
      </c>
      <c r="J50" s="45">
        <v>2160</v>
      </c>
      <c r="K50" s="45"/>
      <c r="L50" s="45"/>
      <c r="M50" s="79"/>
      <c r="N50" s="79"/>
      <c r="O50" s="66"/>
      <c r="P50" s="66"/>
      <c r="Q50" s="67"/>
      <c r="R50" s="67"/>
      <c r="S50" s="68"/>
      <c r="T50" s="68"/>
      <c r="U50" s="69"/>
      <c r="V50" s="69"/>
      <c r="W50" s="45"/>
      <c r="X50" s="45"/>
    </row>
    <row r="51" spans="1:24" ht="27" customHeight="1">
      <c r="A51" s="51"/>
      <c r="B51" s="51" t="s">
        <v>131</v>
      </c>
      <c r="C51" s="32"/>
      <c r="D51" s="32"/>
      <c r="E51" s="32"/>
      <c r="F51" s="45">
        <v>1404</v>
      </c>
      <c r="G51" s="45">
        <v>1404</v>
      </c>
      <c r="H51" s="45">
        <v>468</v>
      </c>
      <c r="I51" s="45">
        <v>936</v>
      </c>
      <c r="J51" s="45">
        <v>936</v>
      </c>
      <c r="K51" s="45"/>
      <c r="L51" s="45"/>
      <c r="M51" s="79"/>
      <c r="N51" s="79"/>
      <c r="O51" s="66"/>
      <c r="P51" s="66"/>
      <c r="Q51" s="67"/>
      <c r="R51" s="67"/>
      <c r="S51" s="68"/>
      <c r="T51" s="68"/>
      <c r="U51" s="69"/>
      <c r="V51" s="69"/>
      <c r="W51" s="45"/>
      <c r="X51" s="45"/>
    </row>
    <row r="52" spans="1:24" ht="18.75" customHeight="1">
      <c r="A52" s="51" t="s">
        <v>54</v>
      </c>
      <c r="B52" s="51" t="s">
        <v>51</v>
      </c>
      <c r="C52" s="41"/>
      <c r="D52" s="41"/>
      <c r="E52" s="41"/>
      <c r="F52" s="155" t="s">
        <v>84</v>
      </c>
      <c r="G52" s="155" t="s">
        <v>84</v>
      </c>
      <c r="H52" s="45"/>
      <c r="I52" s="155">
        <v>828</v>
      </c>
      <c r="J52" s="155">
        <v>828</v>
      </c>
      <c r="K52" s="46"/>
      <c r="L52" s="46"/>
      <c r="M52" s="50"/>
      <c r="N52" s="50"/>
      <c r="O52" s="37">
        <v>18</v>
      </c>
      <c r="P52" s="37"/>
      <c r="Q52" s="38">
        <v>18</v>
      </c>
      <c r="R52" s="38"/>
      <c r="S52" s="39">
        <v>18</v>
      </c>
      <c r="T52" s="39"/>
      <c r="U52" s="40">
        <v>18</v>
      </c>
      <c r="V52" s="40"/>
      <c r="W52" s="46">
        <v>12</v>
      </c>
      <c r="X52" s="46"/>
    </row>
    <row r="53" spans="1:24" ht="24" customHeight="1">
      <c r="A53" s="51" t="s">
        <v>55</v>
      </c>
      <c r="B53" s="51" t="s">
        <v>52</v>
      </c>
      <c r="C53" s="41"/>
      <c r="D53" s="41"/>
      <c r="E53" s="41"/>
      <c r="F53" s="156"/>
      <c r="G53" s="156"/>
      <c r="H53" s="45"/>
      <c r="I53" s="156"/>
      <c r="J53" s="156"/>
      <c r="K53" s="46"/>
      <c r="L53" s="46"/>
      <c r="M53" s="50"/>
      <c r="N53" s="50"/>
      <c r="O53" s="37">
        <v>150</v>
      </c>
      <c r="P53" s="37"/>
      <c r="Q53" s="38">
        <v>108</v>
      </c>
      <c r="R53" s="38"/>
      <c r="S53" s="39">
        <v>276</v>
      </c>
      <c r="T53" s="39"/>
      <c r="U53" s="40">
        <v>114</v>
      </c>
      <c r="V53" s="40"/>
      <c r="W53" s="46">
        <v>96</v>
      </c>
      <c r="X53" s="46"/>
    </row>
    <row r="54" spans="1:24" s="26" customFormat="1" ht="26.25" customHeight="1">
      <c r="A54" s="53" t="s">
        <v>56</v>
      </c>
      <c r="B54" s="54" t="s">
        <v>53</v>
      </c>
      <c r="C54" s="46"/>
      <c r="D54" s="46"/>
      <c r="E54" s="46"/>
      <c r="F54" s="46" t="s">
        <v>63</v>
      </c>
      <c r="G54" s="41" t="s">
        <v>76</v>
      </c>
      <c r="H54" s="46"/>
      <c r="I54" s="46"/>
      <c r="J54" s="46"/>
      <c r="K54" s="46"/>
      <c r="L54" s="46"/>
      <c r="M54" s="50"/>
      <c r="N54" s="50"/>
      <c r="O54" s="37"/>
      <c r="P54" s="37"/>
      <c r="Q54" s="38"/>
      <c r="R54" s="38"/>
      <c r="S54" s="39"/>
      <c r="T54" s="39"/>
      <c r="U54" s="40"/>
      <c r="V54" s="40"/>
      <c r="W54" s="46"/>
      <c r="X54" s="46"/>
    </row>
    <row r="55" spans="1:24" ht="20.25" customHeight="1">
      <c r="A55" s="55" t="s">
        <v>57</v>
      </c>
      <c r="B55" s="51" t="s">
        <v>32</v>
      </c>
      <c r="C55" s="41"/>
      <c r="D55" s="41"/>
      <c r="E55" s="41"/>
      <c r="F55" s="46" t="s">
        <v>70</v>
      </c>
      <c r="G55" s="41" t="s">
        <v>77</v>
      </c>
      <c r="H55" s="41"/>
      <c r="I55" s="56"/>
      <c r="J55" s="57"/>
      <c r="K55" s="41"/>
      <c r="L55" s="41"/>
      <c r="M55" s="50"/>
      <c r="N55" s="50"/>
      <c r="O55" s="37"/>
      <c r="P55" s="37"/>
      <c r="Q55" s="38"/>
      <c r="R55" s="38"/>
      <c r="S55" s="39"/>
      <c r="T55" s="39"/>
      <c r="U55" s="40"/>
      <c r="V55" s="40"/>
      <c r="W55" s="46"/>
      <c r="X55" s="46"/>
    </row>
    <row r="56" spans="1:24" ht="23.25" customHeight="1">
      <c r="A56" s="55" t="s">
        <v>58</v>
      </c>
      <c r="B56" s="51" t="s">
        <v>59</v>
      </c>
      <c r="C56" s="41"/>
      <c r="D56" s="41"/>
      <c r="E56" s="41"/>
      <c r="F56" s="46" t="s">
        <v>64</v>
      </c>
      <c r="G56" s="41" t="s">
        <v>78</v>
      </c>
      <c r="H56" s="41"/>
      <c r="I56" s="56"/>
      <c r="J56" s="57"/>
      <c r="K56" s="41"/>
      <c r="L56" s="41"/>
      <c r="M56" s="50"/>
      <c r="N56" s="50"/>
      <c r="O56" s="37"/>
      <c r="P56" s="37"/>
      <c r="Q56" s="38"/>
      <c r="R56" s="38"/>
      <c r="S56" s="39"/>
      <c r="T56" s="39"/>
      <c r="U56" s="40"/>
      <c r="V56" s="40"/>
      <c r="W56" s="46"/>
      <c r="X56" s="46"/>
    </row>
    <row r="57" spans="1:24" ht="24" customHeight="1">
      <c r="A57" s="58" t="s">
        <v>60</v>
      </c>
      <c r="B57" s="54" t="s">
        <v>62</v>
      </c>
      <c r="C57" s="41"/>
      <c r="D57" s="41"/>
      <c r="E57" s="41"/>
      <c r="F57" s="46" t="s">
        <v>65</v>
      </c>
      <c r="G57" s="41" t="s">
        <v>76</v>
      </c>
      <c r="H57" s="41"/>
      <c r="I57" s="56"/>
      <c r="J57" s="57"/>
      <c r="K57" s="41"/>
      <c r="L57" s="41"/>
      <c r="M57" s="50"/>
      <c r="N57" s="50"/>
      <c r="O57" s="37"/>
      <c r="P57" s="37"/>
      <c r="Q57" s="38"/>
      <c r="R57" s="38"/>
      <c r="S57" s="39"/>
      <c r="T57" s="39"/>
      <c r="U57" s="40"/>
      <c r="V57" s="40"/>
      <c r="W57" s="46"/>
      <c r="X57" s="46"/>
    </row>
    <row r="58" spans="1:24" ht="22.5" customHeight="1">
      <c r="A58" s="58" t="s">
        <v>61</v>
      </c>
      <c r="B58" s="54" t="s">
        <v>33</v>
      </c>
      <c r="C58" s="41"/>
      <c r="D58" s="41"/>
      <c r="E58" s="41"/>
      <c r="F58" s="46" t="s">
        <v>66</v>
      </c>
      <c r="G58" s="41" t="s">
        <v>79</v>
      </c>
      <c r="H58" s="41"/>
      <c r="I58" s="56"/>
      <c r="J58" s="57"/>
      <c r="K58" s="41"/>
      <c r="L58" s="41"/>
      <c r="M58" s="50"/>
      <c r="N58" s="50"/>
      <c r="O58" s="37"/>
      <c r="P58" s="37"/>
      <c r="Q58" s="38"/>
      <c r="R58" s="38"/>
      <c r="S58" s="39"/>
      <c r="T58" s="39"/>
      <c r="U58" s="40"/>
      <c r="V58" s="40"/>
      <c r="W58" s="46"/>
      <c r="X58" s="46"/>
    </row>
    <row r="59" spans="1:24" ht="24" customHeight="1">
      <c r="A59" s="140" t="s">
        <v>133</v>
      </c>
      <c r="B59" s="141"/>
      <c r="C59" s="141"/>
      <c r="D59" s="141"/>
      <c r="E59" s="141"/>
      <c r="F59" s="142"/>
      <c r="G59" s="143" t="s">
        <v>134</v>
      </c>
      <c r="H59" s="134" t="s">
        <v>144</v>
      </c>
      <c r="I59" s="135"/>
      <c r="J59" s="135"/>
      <c r="K59" s="135"/>
      <c r="L59" s="136"/>
      <c r="M59" s="61">
        <v>576</v>
      </c>
      <c r="N59" s="89"/>
      <c r="O59" s="61">
        <v>660</v>
      </c>
      <c r="P59" s="96"/>
      <c r="Q59" s="61">
        <v>450</v>
      </c>
      <c r="R59" s="96"/>
      <c r="S59" s="61">
        <v>570</v>
      </c>
      <c r="T59" s="96"/>
      <c r="U59" s="61">
        <v>480</v>
      </c>
      <c r="V59" s="96"/>
      <c r="W59" s="97">
        <v>360</v>
      </c>
      <c r="X59" s="81"/>
    </row>
    <row r="60" spans="1:24" ht="17.25" customHeight="1">
      <c r="A60" s="157" t="s">
        <v>141</v>
      </c>
      <c r="B60" s="157"/>
      <c r="C60" s="157"/>
      <c r="D60" s="157"/>
      <c r="E60" s="157"/>
      <c r="F60" s="158"/>
      <c r="G60" s="144"/>
      <c r="H60" s="42" t="s">
        <v>135</v>
      </c>
      <c r="I60" s="43"/>
      <c r="J60" s="43"/>
      <c r="K60" s="43"/>
      <c r="L60" s="47"/>
      <c r="M60" s="59">
        <v>0</v>
      </c>
      <c r="N60" s="89"/>
      <c r="O60" s="59">
        <v>18</v>
      </c>
      <c r="P60" s="59"/>
      <c r="Q60" s="59">
        <v>18</v>
      </c>
      <c r="R60" s="59"/>
      <c r="S60" s="59">
        <v>18</v>
      </c>
      <c r="T60" s="59"/>
      <c r="U60" s="59">
        <v>18</v>
      </c>
      <c r="V60" s="59"/>
      <c r="W60" s="32">
        <v>12</v>
      </c>
      <c r="X60" s="41"/>
    </row>
    <row r="61" spans="1:24" ht="16.5" customHeight="1">
      <c r="A61" s="127" t="s">
        <v>234</v>
      </c>
      <c r="B61" s="127"/>
      <c r="C61" s="127"/>
      <c r="D61" s="127"/>
      <c r="E61" s="127"/>
      <c r="F61" s="128"/>
      <c r="G61" s="144"/>
      <c r="H61" s="137" t="s">
        <v>136</v>
      </c>
      <c r="I61" s="138"/>
      <c r="J61" s="138"/>
      <c r="K61" s="138"/>
      <c r="L61" s="139"/>
      <c r="M61" s="59">
        <v>0</v>
      </c>
      <c r="N61" s="89"/>
      <c r="O61" s="59">
        <v>150</v>
      </c>
      <c r="P61" s="59"/>
      <c r="Q61" s="59">
        <v>108</v>
      </c>
      <c r="R61" s="59"/>
      <c r="S61" s="59">
        <v>276</v>
      </c>
      <c r="T61" s="59"/>
      <c r="U61" s="59">
        <v>114</v>
      </c>
      <c r="V61" s="59"/>
      <c r="W61" s="32">
        <v>96</v>
      </c>
      <c r="X61" s="41"/>
    </row>
    <row r="62" spans="1:24" ht="14.25" customHeight="1">
      <c r="A62" s="146" t="s">
        <v>235</v>
      </c>
      <c r="B62" s="147"/>
      <c r="C62" s="147"/>
      <c r="D62" s="147"/>
      <c r="E62" s="147"/>
      <c r="F62" s="148"/>
      <c r="G62" s="144"/>
      <c r="H62" s="48" t="s">
        <v>137</v>
      </c>
      <c r="I62" s="49"/>
      <c r="J62" s="49"/>
      <c r="K62" s="49"/>
      <c r="L62" s="49"/>
      <c r="M62" s="59">
        <v>3</v>
      </c>
      <c r="N62" s="89"/>
      <c r="O62" s="59">
        <v>4</v>
      </c>
      <c r="P62" s="59"/>
      <c r="Q62" s="59">
        <v>2</v>
      </c>
      <c r="R62" s="59"/>
      <c r="S62" s="59">
        <v>2</v>
      </c>
      <c r="T62" s="59"/>
      <c r="U62" s="59">
        <v>1</v>
      </c>
      <c r="V62" s="59"/>
      <c r="W62" s="32">
        <v>3</v>
      </c>
      <c r="X62" s="45"/>
    </row>
    <row r="63" spans="1:24" ht="15" customHeight="1">
      <c r="A63" s="149"/>
      <c r="B63" s="150"/>
      <c r="C63" s="150"/>
      <c r="D63" s="150"/>
      <c r="E63" s="150"/>
      <c r="F63" s="151"/>
      <c r="G63" s="144"/>
      <c r="H63" s="42" t="s">
        <v>138</v>
      </c>
      <c r="I63" s="43"/>
      <c r="J63" s="43"/>
      <c r="K63" s="43"/>
      <c r="L63" s="43"/>
      <c r="M63" s="59">
        <v>1</v>
      </c>
      <c r="N63" s="89"/>
      <c r="O63" s="59">
        <v>3</v>
      </c>
      <c r="P63" s="59"/>
      <c r="Q63" s="59">
        <v>2</v>
      </c>
      <c r="R63" s="59"/>
      <c r="S63" s="59">
        <v>5</v>
      </c>
      <c r="T63" s="59"/>
      <c r="U63" s="59">
        <v>3</v>
      </c>
      <c r="V63" s="59"/>
      <c r="W63" s="32">
        <v>7</v>
      </c>
      <c r="X63" s="45"/>
    </row>
    <row r="64" spans="1:24" ht="13.5" customHeight="1">
      <c r="A64" s="152"/>
      <c r="B64" s="153"/>
      <c r="C64" s="153"/>
      <c r="D64" s="153"/>
      <c r="E64" s="153"/>
      <c r="F64" s="154"/>
      <c r="G64" s="144"/>
      <c r="H64" s="42" t="s">
        <v>139</v>
      </c>
      <c r="I64" s="43"/>
      <c r="J64" s="43"/>
      <c r="K64" s="43"/>
      <c r="L64" s="43"/>
      <c r="M64" s="32">
        <v>4</v>
      </c>
      <c r="N64" s="89"/>
      <c r="O64" s="32">
        <v>2</v>
      </c>
      <c r="P64" s="32"/>
      <c r="Q64" s="32">
        <v>1</v>
      </c>
      <c r="R64" s="32"/>
      <c r="S64" s="32">
        <v>2</v>
      </c>
      <c r="T64" s="32"/>
      <c r="U64" s="32">
        <v>0</v>
      </c>
      <c r="V64" s="32"/>
      <c r="W64" s="32">
        <v>0</v>
      </c>
      <c r="X64" s="45"/>
    </row>
    <row r="65" spans="1:24" ht="15.75" customHeight="1">
      <c r="A65" s="129"/>
      <c r="B65" s="130"/>
      <c r="C65" s="130"/>
      <c r="D65" s="130"/>
      <c r="E65" s="130"/>
      <c r="F65" s="131"/>
      <c r="G65" s="145"/>
      <c r="H65" s="42" t="s">
        <v>140</v>
      </c>
      <c r="I65" s="43"/>
      <c r="J65" s="43"/>
      <c r="K65" s="43"/>
      <c r="L65" s="43"/>
      <c r="M65" s="59">
        <v>36</v>
      </c>
      <c r="N65" s="89"/>
      <c r="O65" s="59">
        <v>36</v>
      </c>
      <c r="P65" s="59"/>
      <c r="Q65" s="59">
        <v>36</v>
      </c>
      <c r="R65" s="89"/>
      <c r="S65" s="59">
        <v>36</v>
      </c>
      <c r="T65" s="89"/>
      <c r="U65" s="59">
        <v>36</v>
      </c>
      <c r="V65" s="89"/>
      <c r="W65" s="32">
        <v>36</v>
      </c>
      <c r="X65" s="81"/>
    </row>
    <row r="66" spans="1:21" ht="12.75">
      <c r="A66" s="4"/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75">
      <c r="A67" s="4"/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75">
      <c r="A68" s="4"/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75">
      <c r="A69" s="8"/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75">
      <c r="A70" s="7"/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75">
      <c r="A71" s="7"/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75">
      <c r="A72" s="9"/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75">
      <c r="A73" s="9"/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75">
      <c r="A74" s="9"/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75">
      <c r="A75" s="9"/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75">
      <c r="A76" s="9"/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75">
      <c r="A77" s="9"/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75">
      <c r="A78" s="9"/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75">
      <c r="A79" s="9"/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75">
      <c r="A80" s="9"/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75">
      <c r="A81" s="9"/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75">
      <c r="A82" s="9"/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75">
      <c r="A83" s="9"/>
      <c r="B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75">
      <c r="A84" s="9"/>
      <c r="B84" s="5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75">
      <c r="A85" s="9"/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.75">
      <c r="A86" s="9"/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.75">
      <c r="A87" s="9"/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.75">
      <c r="A88" s="9"/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.75">
      <c r="A89" s="9"/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.75">
      <c r="A90" s="9"/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.75">
      <c r="A91" s="9"/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.75">
      <c r="A92" s="9"/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.75">
      <c r="A93" s="9"/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.75">
      <c r="A94" s="9"/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.75">
      <c r="A95" s="9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.75">
      <c r="A96" s="9"/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.75">
      <c r="A97" s="9"/>
      <c r="B97" s="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.75">
      <c r="A98" s="9"/>
      <c r="B98" s="5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.75">
      <c r="A99" s="9"/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.75">
      <c r="A100" s="9"/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.75">
      <c r="A101" s="9"/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.75">
      <c r="A102" s="9"/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2.75">
      <c r="A103" s="9"/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2.75">
      <c r="A104" s="9"/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2.75">
      <c r="A105" s="9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0" ht="12.75">
      <c r="A106" s="9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2.75">
      <c r="A107" s="9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2.75">
      <c r="A108" s="9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2.75">
      <c r="A109" s="9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2.75">
      <c r="A110" s="9"/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2.75">
      <c r="A111" s="9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2.75">
      <c r="A112" s="9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2.75">
      <c r="A113" s="9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2.75">
      <c r="A114" s="9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2.75">
      <c r="A115" s="9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2.75">
      <c r="A116" s="9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2.75">
      <c r="A117" s="9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2.75">
      <c r="A118" s="9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2.75">
      <c r="A119" s="9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2.75">
      <c r="A120" s="9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2.75">
      <c r="A121" s="9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2.75">
      <c r="A122" s="9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2.75">
      <c r="A123" s="9"/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2.75">
      <c r="A124" s="9"/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2.75">
      <c r="A125" s="9"/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2.75">
      <c r="A126" s="9"/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2.75">
      <c r="A127" s="9"/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2.75">
      <c r="A128" s="9"/>
      <c r="B128" s="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2.75">
      <c r="A129" s="9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2.75">
      <c r="A130" s="9"/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2.75">
      <c r="A131" s="9"/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2.75">
      <c r="A132" s="9"/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2.75">
      <c r="A133" s="9"/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2.75">
      <c r="A134" s="9"/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2.75">
      <c r="A135" s="9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2.75">
      <c r="A136" s="9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2.75">
      <c r="A137" s="9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2.75">
      <c r="A138" s="9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2.75">
      <c r="A139" s="9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2.75">
      <c r="A140" s="9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2.75">
      <c r="A141" s="9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2.75">
      <c r="A142" s="9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2.75">
      <c r="A143" s="9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2.75">
      <c r="A144" s="9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2.75">
      <c r="A145" s="9"/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2.75">
      <c r="A146" s="9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2.75">
      <c r="A147" s="9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2.75">
      <c r="A148" s="9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2.75">
      <c r="A149" s="9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2.75">
      <c r="A150" s="9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2.75">
      <c r="A151" s="9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2.75">
      <c r="A152" s="9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2.75">
      <c r="A153" s="9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2.75">
      <c r="A154" s="9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2.75">
      <c r="A155" s="9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2.75">
      <c r="A156" s="9"/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2.75">
      <c r="A157" s="9"/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2.75">
      <c r="A158" s="9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2.75">
      <c r="A159" s="9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2.75">
      <c r="A160" s="9"/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2.75">
      <c r="A161" s="9"/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2.75">
      <c r="A162" s="9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2.75">
      <c r="A163" s="9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2.75">
      <c r="A164" s="9"/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2.75">
      <c r="A165" s="9"/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2.75">
      <c r="A166" s="9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2.75">
      <c r="A167" s="9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2.75">
      <c r="A168" s="9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2.75">
      <c r="A169" s="9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2.75">
      <c r="A170" s="9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2.75">
      <c r="A171" s="9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2.75">
      <c r="A172" s="9"/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2.75">
      <c r="A173" s="9"/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2.75">
      <c r="A174" s="9"/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2.75">
      <c r="A175" s="9"/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2.75">
      <c r="A176" s="9"/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2.75">
      <c r="A177" s="9"/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2.75">
      <c r="A178" s="9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2.75">
      <c r="A179" s="9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2.75">
      <c r="A180" s="9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2.75">
      <c r="A181" s="9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12.75">
      <c r="A182" s="9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2.75">
      <c r="A183" s="9"/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2.75">
      <c r="A184" s="9"/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2.75">
      <c r="A185" s="9"/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2.75">
      <c r="A186" s="9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2.75">
      <c r="A187" s="9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2.75">
      <c r="A188" s="9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2.75">
      <c r="A189" s="9"/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2.75">
      <c r="A190" s="9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2.75">
      <c r="A191" s="9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2.75">
      <c r="A192" s="9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2.75">
      <c r="A193" s="9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2.75">
      <c r="A194" s="9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2.75">
      <c r="A195" s="9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2.75">
      <c r="A196" s="9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2.75">
      <c r="A197" s="9"/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2.75">
      <c r="A198" s="9"/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2.75">
      <c r="A199" s="9"/>
      <c r="B199" s="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12.75">
      <c r="A200" s="9"/>
      <c r="B200" s="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ht="12.75">
      <c r="A201" s="9"/>
      <c r="B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ht="12.75">
      <c r="A202" s="9"/>
      <c r="B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ht="12.75">
      <c r="A203" s="9"/>
      <c r="B203" s="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:20" ht="12.75">
      <c r="A204" s="9"/>
      <c r="B204" s="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ht="12.75">
      <c r="A205" s="9"/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ht="12.75">
      <c r="A206" s="9"/>
      <c r="B206" s="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ht="12.75">
      <c r="A207" s="9"/>
      <c r="B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ht="12.75">
      <c r="A208" s="9"/>
      <c r="B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ht="12.75">
      <c r="A209" s="9"/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ht="12.75">
      <c r="A210" s="9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ht="12.75">
      <c r="A211" s="9"/>
      <c r="B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ht="12.75">
      <c r="A212" s="10"/>
      <c r="B212" s="1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ht="12.75">
      <c r="A213" s="10"/>
      <c r="B213" s="11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ht="12.75">
      <c r="A214" s="10"/>
      <c r="B214" s="1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ht="12.75">
      <c r="A215" s="10"/>
      <c r="B215" s="11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ht="12.75">
      <c r="A216" s="10"/>
      <c r="B216" s="11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ht="12.75">
      <c r="A217" s="10"/>
      <c r="B217" s="11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ht="12.75">
      <c r="A218" s="10"/>
      <c r="B218" s="11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ht="12.75">
      <c r="A219" s="10"/>
      <c r="B219" s="11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ht="12.75">
      <c r="A220" s="10"/>
      <c r="B220" s="11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ht="12.75">
      <c r="A221" s="10"/>
      <c r="B221" s="11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ht="12.75">
      <c r="A222" s="10"/>
      <c r="B222" s="1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ht="12.75">
      <c r="A223" s="10"/>
      <c r="B223" s="11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ht="12.75">
      <c r="A224" s="10"/>
      <c r="B224" s="11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ht="12.75">
      <c r="A225" s="10"/>
      <c r="B225" s="11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ht="12.75">
      <c r="A226" s="10"/>
      <c r="B226" s="1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ht="12.75">
      <c r="A227" s="10"/>
      <c r="B227" s="11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ht="12.75">
      <c r="A228" s="10"/>
      <c r="B228" s="1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ht="12.75">
      <c r="A229" s="10"/>
      <c r="B229" s="11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ht="12.75">
      <c r="A230" s="10"/>
      <c r="B230" s="11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ht="12.75">
      <c r="A231" s="10"/>
      <c r="B231" s="11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ht="12.75">
      <c r="A232" s="10"/>
      <c r="B232" s="11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ht="12.75">
      <c r="A233" s="10"/>
      <c r="B233" s="1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ht="12.75">
      <c r="A234" s="10"/>
      <c r="B234" s="11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ht="12.75">
      <c r="A235" s="10"/>
      <c r="B235" s="1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ht="12.75">
      <c r="A236" s="10"/>
      <c r="B236" s="1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ht="12.75">
      <c r="A237" s="10"/>
      <c r="B237" s="11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ht="12.75">
      <c r="A238" s="10"/>
      <c r="B238" s="1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ht="12.75">
      <c r="A239" s="10"/>
      <c r="B239" s="1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ht="12.75">
      <c r="A240" s="10"/>
      <c r="B240" s="11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ht="12.75">
      <c r="A241" s="10"/>
      <c r="B241" s="1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ht="12.75">
      <c r="A242" s="10"/>
      <c r="B242" s="11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ht="12.75">
      <c r="A243" s="10"/>
      <c r="B243" s="11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ht="12.75">
      <c r="A244" s="10"/>
      <c r="B244" s="11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ht="12.75">
      <c r="A245" s="10"/>
      <c r="B245" s="11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ht="12.75">
      <c r="A246" s="10"/>
      <c r="B246" s="11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ht="12.75">
      <c r="A247" s="10"/>
      <c r="B247" s="11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ht="12.75">
      <c r="A248" s="10"/>
      <c r="B248" s="11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ht="12.75">
      <c r="A249" s="10"/>
      <c r="B249" s="1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ht="12.75">
      <c r="A250" s="10"/>
      <c r="B250" s="11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ht="12.75">
      <c r="A251" s="10"/>
      <c r="B251" s="1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ht="12.75">
      <c r="A252" s="10"/>
      <c r="B252" s="11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ht="12.75">
      <c r="A253" s="10"/>
      <c r="B253" s="11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ht="12.75">
      <c r="A254" s="10"/>
      <c r="B254" s="11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ht="12.75">
      <c r="A255" s="10"/>
      <c r="B255" s="11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ht="12.75">
      <c r="A256" s="10"/>
      <c r="B256" s="11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ht="12.75">
      <c r="A257" s="10"/>
      <c r="B257" s="11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ht="12.75">
      <c r="A258" s="10"/>
      <c r="B258" s="11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ht="12.75">
      <c r="A259" s="10"/>
      <c r="B259" s="11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ht="12.75">
      <c r="A260" s="10"/>
      <c r="B260" s="11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ht="12.75">
      <c r="A261" s="10"/>
      <c r="B261" s="11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ht="12.75">
      <c r="A262" s="10"/>
      <c r="B262" s="11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ht="12.75">
      <c r="A263" s="10"/>
      <c r="B263" s="11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ht="12.75">
      <c r="A264" s="10"/>
      <c r="B264" s="11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ht="12.75">
      <c r="A265" s="10"/>
      <c r="B265" s="11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ht="12.75">
      <c r="A266" s="10"/>
      <c r="B266" s="11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ht="12.75">
      <c r="A267" s="10"/>
      <c r="B267" s="11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ht="12.75">
      <c r="A268" s="10"/>
      <c r="B268" s="11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ht="12.75">
      <c r="A269" s="10"/>
      <c r="B269" s="11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ht="12.75">
      <c r="A270" s="10"/>
      <c r="B270" s="11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ht="12.75">
      <c r="A271" s="10"/>
      <c r="B271" s="11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ht="12.75">
      <c r="A272" s="10"/>
      <c r="B272" s="11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ht="12.75">
      <c r="A273" s="10"/>
      <c r="B273" s="11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ht="12.75">
      <c r="A274" s="10"/>
      <c r="B274" s="11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ht="12.75">
      <c r="A275" s="10"/>
      <c r="B275" s="11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ht="12.75">
      <c r="A276" s="10"/>
      <c r="B276" s="11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ht="12.75">
      <c r="A277" s="10"/>
      <c r="B277" s="11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ht="12.75">
      <c r="A278" s="10"/>
      <c r="B278" s="11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20" ht="12.75">
      <c r="A279" s="10"/>
      <c r="B279" s="11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20" ht="12.75">
      <c r="A280" s="10"/>
      <c r="B280" s="11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20" ht="12.75">
      <c r="A281" s="10"/>
      <c r="B281" s="11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20" ht="12.75">
      <c r="A282" s="10"/>
      <c r="B282" s="11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1:20" ht="12.75">
      <c r="A283" s="10"/>
      <c r="B283" s="11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20" ht="12.75">
      <c r="A284" s="10"/>
      <c r="B284" s="11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ht="12.75">
      <c r="A285" s="10"/>
      <c r="B285" s="11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0" ht="12.75">
      <c r="A286" s="10"/>
      <c r="B286" s="11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 ht="12.75">
      <c r="A287" s="10"/>
      <c r="B287" s="11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ht="12.75">
      <c r="A288" s="10"/>
      <c r="B288" s="11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20" ht="12.75">
      <c r="A289" s="10"/>
      <c r="B289" s="11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ht="12.75">
      <c r="A290" s="10"/>
      <c r="B290" s="11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20" ht="12.75">
      <c r="A291" s="10"/>
      <c r="B291" s="11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20" ht="12.75">
      <c r="A292" s="10"/>
      <c r="B292" s="11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ht="12.75">
      <c r="A293" s="10"/>
      <c r="B293" s="11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ht="12.75">
      <c r="A294" s="10"/>
      <c r="B294" s="11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ht="12.75">
      <c r="A295" s="10"/>
      <c r="B295" s="11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ht="12.75">
      <c r="A296" s="10"/>
      <c r="B296" s="11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ht="12.75">
      <c r="A297" s="10"/>
      <c r="B297" s="11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ht="12.75">
      <c r="A298" s="10"/>
      <c r="B298" s="11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20" ht="12.75">
      <c r="A299" s="10"/>
      <c r="B299" s="11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1:20" ht="12.75">
      <c r="A300" s="10"/>
      <c r="B300" s="11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20" ht="12.75">
      <c r="A301" s="10"/>
      <c r="B301" s="11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0" ht="12.75">
      <c r="A302" s="10"/>
      <c r="B302" s="11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20" ht="12.75">
      <c r="A303" s="10"/>
      <c r="B303" s="11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 ht="12.75">
      <c r="A304" s="10"/>
      <c r="B304" s="11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1:20" ht="12.75">
      <c r="A305" s="10"/>
      <c r="B305" s="11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1:20" ht="12.75">
      <c r="A306" s="10"/>
      <c r="B306" s="11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1:20" ht="12.75">
      <c r="A307" s="10"/>
      <c r="B307" s="11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1:20" ht="12.75">
      <c r="A308" s="10"/>
      <c r="B308" s="11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1:20" ht="12.75">
      <c r="A309" s="10"/>
      <c r="B309" s="11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1:20" ht="12.75">
      <c r="A310" s="10"/>
      <c r="B310" s="11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20" ht="12.75">
      <c r="A311" s="10"/>
      <c r="B311" s="11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1:20" ht="12.75">
      <c r="A312" s="10"/>
      <c r="B312" s="11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ht="12.75">
      <c r="A313" s="10"/>
      <c r="B313" s="11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20" ht="12.75">
      <c r="A314" s="10"/>
      <c r="B314" s="11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ht="12.75">
      <c r="A315" s="10"/>
      <c r="B315" s="11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ht="12.75">
      <c r="A316" s="10"/>
      <c r="B316" s="11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0" ht="12.75">
      <c r="A317" s="10"/>
      <c r="B317" s="11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0" ht="12.75">
      <c r="A318" s="10"/>
      <c r="B318" s="11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1:20" ht="12.75">
      <c r="A319" s="10"/>
      <c r="B319" s="11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1:20" ht="12.75">
      <c r="A320" s="10"/>
      <c r="B320" s="11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 ht="12.75">
      <c r="A321" s="10"/>
      <c r="B321" s="11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1:20" ht="12.75">
      <c r="A322" s="10"/>
      <c r="B322" s="11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20" ht="12.75">
      <c r="A323" s="10"/>
      <c r="B323" s="11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20" ht="12.75">
      <c r="A324" s="10"/>
      <c r="B324" s="11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20" ht="12.75">
      <c r="A325" s="10"/>
      <c r="B325" s="11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ht="12.75">
      <c r="A326" s="10"/>
      <c r="B326" s="11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ht="12.75">
      <c r="A327" s="10"/>
      <c r="B327" s="11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ht="12.75">
      <c r="A328" s="10"/>
      <c r="B328" s="11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ht="12.75">
      <c r="A329" s="10"/>
      <c r="B329" s="11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ht="12.75">
      <c r="A330" s="10"/>
      <c r="B330" s="11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1:20" ht="12.75">
      <c r="A331" s="10"/>
      <c r="B331" s="11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ht="12.75">
      <c r="A332" s="10"/>
      <c r="B332" s="11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0" ht="12.75">
      <c r="A333" s="10"/>
      <c r="B333" s="11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20" ht="12.75">
      <c r="A334" s="10"/>
      <c r="B334" s="11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1:20" ht="12.75">
      <c r="A335" s="10"/>
      <c r="B335" s="11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1:20" ht="12.75">
      <c r="A336" s="10"/>
      <c r="B336" s="11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1:20" ht="12.75">
      <c r="A337" s="10"/>
      <c r="B337" s="11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20" ht="12.75">
      <c r="A338" s="10"/>
      <c r="B338" s="11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1:20" ht="12.75">
      <c r="A339" s="10"/>
      <c r="B339" s="11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1:20" ht="12.75">
      <c r="A340" s="10"/>
      <c r="B340" s="11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1:20" ht="12.75">
      <c r="A341" s="10"/>
      <c r="B341" s="11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1:20" ht="12.75">
      <c r="A342" s="10"/>
      <c r="B342" s="11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20" ht="12.75">
      <c r="A343" s="10"/>
      <c r="B343" s="11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20" ht="12.75">
      <c r="A344" s="10"/>
      <c r="B344" s="11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20" ht="12.75">
      <c r="A345" s="10"/>
      <c r="B345" s="11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ht="12.75">
      <c r="A346" s="10"/>
      <c r="B346" s="11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</sheetData>
  <sheetProtection/>
  <mergeCells count="52">
    <mergeCell ref="U6:U7"/>
    <mergeCell ref="S5:T5"/>
    <mergeCell ref="W6:W7"/>
    <mergeCell ref="F2:G6"/>
    <mergeCell ref="Q4:R4"/>
    <mergeCell ref="S4:T4"/>
    <mergeCell ref="Q5:R5"/>
    <mergeCell ref="I4:J6"/>
    <mergeCell ref="Q6:Q7"/>
    <mergeCell ref="S6:S7"/>
    <mergeCell ref="Q3:T3"/>
    <mergeCell ref="O6:O7"/>
    <mergeCell ref="M4:N4"/>
    <mergeCell ref="O4:P4"/>
    <mergeCell ref="M5:N5"/>
    <mergeCell ref="O5:P5"/>
    <mergeCell ref="K4:L6"/>
    <mergeCell ref="I2:L3"/>
    <mergeCell ref="M2:X2"/>
    <mergeCell ref="M6:M7"/>
    <mergeCell ref="U3:X3"/>
    <mergeCell ref="U4:V4"/>
    <mergeCell ref="W4:X4"/>
    <mergeCell ref="U5:V5"/>
    <mergeCell ref="W5:X5"/>
    <mergeCell ref="M3:P3"/>
    <mergeCell ref="C2:E3"/>
    <mergeCell ref="E15:E16"/>
    <mergeCell ref="H2:H7"/>
    <mergeCell ref="C23:C24"/>
    <mergeCell ref="A1:T1"/>
    <mergeCell ref="A2:A7"/>
    <mergeCell ref="B2:B7"/>
    <mergeCell ref="C4:C7"/>
    <mergeCell ref="D4:D7"/>
    <mergeCell ref="E4:E7"/>
    <mergeCell ref="A64:F64"/>
    <mergeCell ref="F52:F53"/>
    <mergeCell ref="G52:G53"/>
    <mergeCell ref="I52:I53"/>
    <mergeCell ref="A60:F60"/>
    <mergeCell ref="J52:J53"/>
    <mergeCell ref="A65:F65"/>
    <mergeCell ref="E37:E38"/>
    <mergeCell ref="E41:E42"/>
    <mergeCell ref="E46:E47"/>
    <mergeCell ref="H59:L59"/>
    <mergeCell ref="H61:L61"/>
    <mergeCell ref="A59:F59"/>
    <mergeCell ref="G59:G65"/>
    <mergeCell ref="A62:F62"/>
    <mergeCell ref="A63:F63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1"/>
    </sheetView>
  </sheetViews>
  <sheetFormatPr defaultColWidth="9.00390625" defaultRowHeight="12.75"/>
  <cols>
    <col min="2" max="2" width="21.375" style="0" customWidth="1"/>
    <col min="3" max="3" width="7.25390625" style="0" customWidth="1"/>
    <col min="4" max="4" width="10.25390625" style="0" customWidth="1"/>
    <col min="5" max="5" width="13.75390625" style="0" customWidth="1"/>
    <col min="6" max="6" width="15.25390625" style="0" customWidth="1"/>
    <col min="7" max="7" width="10.875" style="0" customWidth="1"/>
  </cols>
  <sheetData>
    <row r="1" spans="1:7" ht="24.75" customHeight="1">
      <c r="A1" s="206" t="s">
        <v>237</v>
      </c>
      <c r="B1" s="206"/>
      <c r="C1" s="206"/>
      <c r="D1" s="206"/>
      <c r="E1" s="206"/>
      <c r="F1" s="206"/>
      <c r="G1" s="206"/>
    </row>
    <row r="2" spans="1:7" ht="12.75" customHeight="1">
      <c r="A2" s="174" t="s">
        <v>1</v>
      </c>
      <c r="B2" s="177" t="s">
        <v>36</v>
      </c>
      <c r="C2" s="177" t="s">
        <v>22</v>
      </c>
      <c r="D2" s="207" t="s">
        <v>145</v>
      </c>
      <c r="E2" s="208"/>
      <c r="F2" s="208"/>
      <c r="G2" s="209"/>
    </row>
    <row r="3" spans="1:7" ht="12.75">
      <c r="A3" s="175"/>
      <c r="B3" s="178"/>
      <c r="C3" s="178"/>
      <c r="D3" s="210"/>
      <c r="E3" s="211"/>
      <c r="F3" s="211"/>
      <c r="G3" s="212"/>
    </row>
    <row r="4" spans="1:7" ht="12.75">
      <c r="A4" s="175"/>
      <c r="B4" s="178"/>
      <c r="C4" s="178"/>
      <c r="D4" s="210"/>
      <c r="E4" s="211"/>
      <c r="F4" s="211"/>
      <c r="G4" s="212"/>
    </row>
    <row r="5" spans="1:7" ht="12.75">
      <c r="A5" s="175"/>
      <c r="B5" s="178"/>
      <c r="C5" s="178"/>
      <c r="D5" s="210"/>
      <c r="E5" s="211"/>
      <c r="F5" s="211"/>
      <c r="G5" s="212"/>
    </row>
    <row r="6" spans="1:7" ht="12.75">
      <c r="A6" s="175"/>
      <c r="B6" s="178"/>
      <c r="C6" s="178"/>
      <c r="D6" s="213"/>
      <c r="E6" s="214"/>
      <c r="F6" s="214"/>
      <c r="G6" s="215"/>
    </row>
    <row r="7" spans="1:7" ht="12.75">
      <c r="A7" s="175"/>
      <c r="B7" s="178"/>
      <c r="C7" s="178"/>
      <c r="D7" s="216" t="s">
        <v>130</v>
      </c>
      <c r="E7" s="217"/>
      <c r="F7" s="216" t="s">
        <v>131</v>
      </c>
      <c r="G7" s="217"/>
    </row>
    <row r="8" spans="1:7" ht="36">
      <c r="A8" s="176"/>
      <c r="B8" s="179"/>
      <c r="C8" s="179"/>
      <c r="D8" s="30" t="s">
        <v>128</v>
      </c>
      <c r="E8" s="30" t="s">
        <v>129</v>
      </c>
      <c r="F8" s="30" t="s">
        <v>128</v>
      </c>
      <c r="G8" s="30" t="s">
        <v>129</v>
      </c>
    </row>
    <row r="9" spans="1:7" ht="35.25" customHeight="1">
      <c r="A9" s="86" t="s">
        <v>6</v>
      </c>
      <c r="B9" s="85" t="s">
        <v>35</v>
      </c>
      <c r="C9" s="87">
        <f>SUM(C10:C17)</f>
        <v>996</v>
      </c>
      <c r="D9" s="87">
        <f>SUM(D10:D17)</f>
        <v>488</v>
      </c>
      <c r="E9" s="87">
        <f>SUM(E10:E17)</f>
        <v>244</v>
      </c>
      <c r="F9" s="87">
        <f>SUM(F10:F17)</f>
        <v>176</v>
      </c>
      <c r="G9" s="87">
        <f>SUM(G10:G17)</f>
        <v>88</v>
      </c>
    </row>
    <row r="10" spans="1:7" ht="19.5" customHeight="1">
      <c r="A10" s="18" t="s">
        <v>7</v>
      </c>
      <c r="B10" s="19" t="s">
        <v>14</v>
      </c>
      <c r="C10" s="78">
        <v>66</v>
      </c>
      <c r="D10" s="78">
        <v>48</v>
      </c>
      <c r="E10" s="78">
        <v>10</v>
      </c>
      <c r="F10" s="78">
        <v>0</v>
      </c>
      <c r="G10" s="78">
        <v>8</v>
      </c>
    </row>
    <row r="11" spans="1:7" ht="17.25" customHeight="1">
      <c r="A11" s="18" t="s">
        <v>8</v>
      </c>
      <c r="B11" s="19" t="s">
        <v>67</v>
      </c>
      <c r="C11" s="78">
        <v>80</v>
      </c>
      <c r="D11" s="78">
        <v>48</v>
      </c>
      <c r="E11" s="78">
        <v>14</v>
      </c>
      <c r="F11" s="78">
        <v>12</v>
      </c>
      <c r="G11" s="78">
        <v>6</v>
      </c>
    </row>
    <row r="12" spans="1:7" ht="12.75">
      <c r="A12" s="18" t="s">
        <v>9</v>
      </c>
      <c r="B12" s="19" t="s">
        <v>34</v>
      </c>
      <c r="C12" s="78">
        <v>66</v>
      </c>
      <c r="D12" s="78">
        <v>48</v>
      </c>
      <c r="E12" s="78">
        <v>10</v>
      </c>
      <c r="F12" s="78">
        <v>0</v>
      </c>
      <c r="G12" s="78">
        <v>8</v>
      </c>
    </row>
    <row r="13" spans="1:7" ht="15.75" customHeight="1">
      <c r="A13" s="18" t="s">
        <v>10</v>
      </c>
      <c r="B13" s="19" t="s">
        <v>15</v>
      </c>
      <c r="C13" s="78">
        <v>216</v>
      </c>
      <c r="D13" s="78">
        <v>172</v>
      </c>
      <c r="E13" s="78">
        <v>38</v>
      </c>
      <c r="F13" s="78">
        <v>4</v>
      </c>
      <c r="G13" s="78">
        <v>2</v>
      </c>
    </row>
    <row r="14" spans="1:7" ht="15.75" customHeight="1">
      <c r="A14" s="18" t="s">
        <v>68</v>
      </c>
      <c r="B14" s="19" t="s">
        <v>71</v>
      </c>
      <c r="C14" s="78">
        <v>400</v>
      </c>
      <c r="D14" s="78">
        <v>172</v>
      </c>
      <c r="E14" s="78">
        <v>172</v>
      </c>
      <c r="F14" s="78">
        <v>28</v>
      </c>
      <c r="G14" s="78">
        <v>28</v>
      </c>
    </row>
    <row r="15" spans="1:7" ht="28.5" customHeight="1">
      <c r="A15" s="18" t="s">
        <v>125</v>
      </c>
      <c r="B15" s="19" t="s">
        <v>103</v>
      </c>
      <c r="C15" s="78">
        <v>56</v>
      </c>
      <c r="D15" s="78">
        <v>0</v>
      </c>
      <c r="E15" s="78">
        <v>0</v>
      </c>
      <c r="F15" s="78">
        <v>44</v>
      </c>
      <c r="G15" s="78">
        <v>12</v>
      </c>
    </row>
    <row r="16" spans="1:7" ht="19.5" customHeight="1">
      <c r="A16" s="18" t="s">
        <v>126</v>
      </c>
      <c r="B16" s="19" t="s">
        <v>104</v>
      </c>
      <c r="C16" s="78">
        <v>56</v>
      </c>
      <c r="D16" s="78">
        <v>0</v>
      </c>
      <c r="E16" s="78">
        <v>0</v>
      </c>
      <c r="F16" s="78">
        <v>44</v>
      </c>
      <c r="G16" s="78">
        <v>12</v>
      </c>
    </row>
    <row r="17" spans="1:7" ht="22.5" customHeight="1">
      <c r="A17" s="18" t="s">
        <v>127</v>
      </c>
      <c r="B17" s="19" t="s">
        <v>105</v>
      </c>
      <c r="C17" s="78">
        <v>56</v>
      </c>
      <c r="D17" s="78">
        <v>0</v>
      </c>
      <c r="E17" s="78">
        <v>0</v>
      </c>
      <c r="F17" s="78">
        <v>44</v>
      </c>
      <c r="G17" s="78">
        <v>12</v>
      </c>
    </row>
    <row r="18" spans="1:7" ht="24" customHeight="1">
      <c r="A18" s="52" t="s">
        <v>11</v>
      </c>
      <c r="B18" s="85" t="s">
        <v>16</v>
      </c>
      <c r="C18" s="36">
        <f>SUM(C19:C20)</f>
        <v>186</v>
      </c>
      <c r="D18" s="36">
        <f>SUM(D19:D20)</f>
        <v>106</v>
      </c>
      <c r="E18" s="36">
        <f>SUM(E19:E20)</f>
        <v>53</v>
      </c>
      <c r="F18" s="36">
        <f>SUM(F19:F20)</f>
        <v>18</v>
      </c>
      <c r="G18" s="36">
        <f>SUM(G19:G20)</f>
        <v>9</v>
      </c>
    </row>
    <row r="19" spans="1:7" ht="18.75" customHeight="1">
      <c r="A19" s="22" t="s">
        <v>12</v>
      </c>
      <c r="B19" s="21" t="s">
        <v>17</v>
      </c>
      <c r="C19" s="78">
        <v>72</v>
      </c>
      <c r="D19" s="78">
        <v>48</v>
      </c>
      <c r="E19" s="78">
        <v>24</v>
      </c>
      <c r="F19" s="78">
        <v>0</v>
      </c>
      <c r="G19" s="78">
        <v>0</v>
      </c>
    </row>
    <row r="20" spans="1:7" ht="35.25" customHeight="1">
      <c r="A20" s="22" t="s">
        <v>13</v>
      </c>
      <c r="B20" s="21" t="s">
        <v>37</v>
      </c>
      <c r="C20" s="78">
        <v>114</v>
      </c>
      <c r="D20" s="78">
        <v>58</v>
      </c>
      <c r="E20" s="78">
        <v>29</v>
      </c>
      <c r="F20" s="78">
        <v>18</v>
      </c>
      <c r="G20" s="78">
        <v>9</v>
      </c>
    </row>
    <row r="21" spans="1:7" ht="24.75" customHeight="1">
      <c r="A21" s="52" t="s">
        <v>38</v>
      </c>
      <c r="B21" s="85" t="s">
        <v>39</v>
      </c>
      <c r="C21" s="36">
        <f>SUM(C22,C32)</f>
        <v>3462</v>
      </c>
      <c r="D21" s="36">
        <f>SUM(D22,D32)</f>
        <v>1566</v>
      </c>
      <c r="E21" s="36">
        <f>SUM(E22,E32)</f>
        <v>783</v>
      </c>
      <c r="F21" s="36">
        <f>SUM(F22,F32)</f>
        <v>742</v>
      </c>
      <c r="G21" s="36">
        <f>SUM(G22,G32)</f>
        <v>371</v>
      </c>
    </row>
    <row r="22" spans="1:7" ht="24.75" customHeight="1">
      <c r="A22" s="52" t="s">
        <v>40</v>
      </c>
      <c r="B22" s="85" t="s">
        <v>41</v>
      </c>
      <c r="C22" s="83">
        <f>SUM(C23:C31)</f>
        <v>963</v>
      </c>
      <c r="D22" s="83">
        <f>SUM(D23:D31)</f>
        <v>382</v>
      </c>
      <c r="E22" s="30">
        <f>SUM(E23:E31)</f>
        <v>191</v>
      </c>
      <c r="F22" s="83">
        <f>SUM(F23:F31)</f>
        <v>260</v>
      </c>
      <c r="G22" s="83">
        <f>SUM(G23:G31)</f>
        <v>130</v>
      </c>
    </row>
    <row r="23" spans="1:7" ht="21" customHeight="1">
      <c r="A23" s="22" t="s">
        <v>42</v>
      </c>
      <c r="B23" s="21" t="s">
        <v>18</v>
      </c>
      <c r="C23" s="80">
        <v>162</v>
      </c>
      <c r="D23" s="80">
        <v>84</v>
      </c>
      <c r="E23" s="80">
        <v>42</v>
      </c>
      <c r="F23" s="80">
        <v>24</v>
      </c>
      <c r="G23" s="80">
        <v>12</v>
      </c>
    </row>
    <row r="24" spans="1:7" ht="15.75" customHeight="1">
      <c r="A24" s="22" t="s">
        <v>43</v>
      </c>
      <c r="B24" s="21" t="s">
        <v>19</v>
      </c>
      <c r="C24" s="80">
        <v>162</v>
      </c>
      <c r="D24" s="80">
        <v>82</v>
      </c>
      <c r="E24" s="80">
        <v>41</v>
      </c>
      <c r="F24" s="80">
        <v>26</v>
      </c>
      <c r="G24" s="80">
        <v>13</v>
      </c>
    </row>
    <row r="25" spans="1:7" ht="27.75" customHeight="1">
      <c r="A25" s="22" t="s">
        <v>44</v>
      </c>
      <c r="B25" s="21" t="s">
        <v>82</v>
      </c>
      <c r="C25" s="80">
        <v>108</v>
      </c>
      <c r="D25" s="82">
        <v>55</v>
      </c>
      <c r="E25" s="82">
        <v>27</v>
      </c>
      <c r="F25" s="59">
        <v>17</v>
      </c>
      <c r="G25" s="82">
        <v>9</v>
      </c>
    </row>
    <row r="26" spans="1:7" ht="36" customHeight="1">
      <c r="A26" s="22" t="s">
        <v>45</v>
      </c>
      <c r="B26" s="21" t="s">
        <v>20</v>
      </c>
      <c r="C26" s="80">
        <v>86</v>
      </c>
      <c r="D26" s="80">
        <v>35</v>
      </c>
      <c r="E26" s="80">
        <v>18</v>
      </c>
      <c r="F26" s="80">
        <v>22</v>
      </c>
      <c r="G26" s="80">
        <v>11</v>
      </c>
    </row>
    <row r="27" spans="1:7" ht="33.75" customHeight="1">
      <c r="A27" s="22" t="s">
        <v>46</v>
      </c>
      <c r="B27" s="21" t="s">
        <v>95</v>
      </c>
      <c r="C27" s="80">
        <v>114</v>
      </c>
      <c r="D27" s="80">
        <v>58</v>
      </c>
      <c r="E27" s="80">
        <v>29</v>
      </c>
      <c r="F27" s="80">
        <v>18</v>
      </c>
      <c r="G27" s="80">
        <v>9</v>
      </c>
    </row>
    <row r="28" spans="1:7" ht="26.25" customHeight="1">
      <c r="A28" s="20" t="s">
        <v>96</v>
      </c>
      <c r="B28" s="23" t="s">
        <v>21</v>
      </c>
      <c r="C28" s="76">
        <v>114</v>
      </c>
      <c r="D28" s="76">
        <v>68</v>
      </c>
      <c r="E28" s="76">
        <v>34</v>
      </c>
      <c r="F28" s="76">
        <v>8</v>
      </c>
      <c r="G28" s="76">
        <v>4</v>
      </c>
    </row>
    <row r="29" spans="1:7" ht="24.75" customHeight="1">
      <c r="A29" s="20" t="s">
        <v>110</v>
      </c>
      <c r="B29" s="23" t="s">
        <v>111</v>
      </c>
      <c r="C29" s="59">
        <v>73</v>
      </c>
      <c r="D29" s="76">
        <v>0</v>
      </c>
      <c r="E29" s="76">
        <v>0</v>
      </c>
      <c r="F29" s="59">
        <v>49</v>
      </c>
      <c r="G29" s="76">
        <v>24</v>
      </c>
    </row>
    <row r="30" spans="1:7" ht="20.25" customHeight="1">
      <c r="A30" s="20" t="s">
        <v>118</v>
      </c>
      <c r="B30" s="23" t="s">
        <v>119</v>
      </c>
      <c r="C30" s="59">
        <v>72</v>
      </c>
      <c r="D30" s="76">
        <v>0</v>
      </c>
      <c r="E30" s="76">
        <v>0</v>
      </c>
      <c r="F30" s="59">
        <v>48</v>
      </c>
      <c r="G30" s="76">
        <v>24</v>
      </c>
    </row>
    <row r="31" spans="1:7" ht="27.75" customHeight="1">
      <c r="A31" s="20" t="s">
        <v>120</v>
      </c>
      <c r="B31" s="23" t="s">
        <v>121</v>
      </c>
      <c r="C31" s="59">
        <v>72</v>
      </c>
      <c r="D31" s="76">
        <v>0</v>
      </c>
      <c r="E31" s="76">
        <v>0</v>
      </c>
      <c r="F31" s="59">
        <v>48</v>
      </c>
      <c r="G31" s="76">
        <v>24</v>
      </c>
    </row>
    <row r="32" spans="1:7" ht="23.25" customHeight="1">
      <c r="A32" s="55" t="s">
        <v>48</v>
      </c>
      <c r="B32" s="85" t="s">
        <v>47</v>
      </c>
      <c r="C32" s="110">
        <v>2499</v>
      </c>
      <c r="D32" s="88">
        <f>SUM(D33,D37,D39)</f>
        <v>1184</v>
      </c>
      <c r="E32" s="88">
        <f>SUM(E33,E37,E39)</f>
        <v>592</v>
      </c>
      <c r="F32" s="88">
        <f>SUM(F33,F37,F39)</f>
        <v>482</v>
      </c>
      <c r="G32" s="88">
        <f>SUM(G33,G37,G39)</f>
        <v>241</v>
      </c>
    </row>
    <row r="33" spans="1:7" ht="52.5" customHeight="1">
      <c r="A33" s="34" t="s">
        <v>85</v>
      </c>
      <c r="B33" s="35" t="s">
        <v>109</v>
      </c>
      <c r="C33" s="62">
        <f>SUM(C34:C36)</f>
        <v>1753</v>
      </c>
      <c r="D33" s="36">
        <f>SUM(D34:D35)</f>
        <v>849</v>
      </c>
      <c r="E33" s="36">
        <f>SUM(E34:E35)</f>
        <v>424</v>
      </c>
      <c r="F33" s="36">
        <f>SUM(F34:F36)</f>
        <v>320</v>
      </c>
      <c r="G33" s="36">
        <f>SUM(G34:G36)</f>
        <v>160</v>
      </c>
    </row>
    <row r="34" spans="1:7" ht="49.5" customHeight="1">
      <c r="A34" s="25" t="s">
        <v>49</v>
      </c>
      <c r="B34" s="19" t="s">
        <v>97</v>
      </c>
      <c r="C34" s="61">
        <v>661</v>
      </c>
      <c r="D34" s="78">
        <v>329</v>
      </c>
      <c r="E34" s="78">
        <v>164</v>
      </c>
      <c r="F34" s="78">
        <v>112</v>
      </c>
      <c r="G34" s="78">
        <v>56</v>
      </c>
    </row>
    <row r="35" spans="1:7" ht="35.25" customHeight="1">
      <c r="A35" s="25" t="s">
        <v>83</v>
      </c>
      <c r="B35" s="19" t="s">
        <v>106</v>
      </c>
      <c r="C35" s="61">
        <v>1035</v>
      </c>
      <c r="D35" s="78">
        <v>520</v>
      </c>
      <c r="E35" s="78">
        <v>260</v>
      </c>
      <c r="F35" s="78">
        <v>170</v>
      </c>
      <c r="G35" s="78">
        <v>85</v>
      </c>
    </row>
    <row r="36" spans="1:7" ht="35.25" customHeight="1">
      <c r="A36" s="25" t="s">
        <v>175</v>
      </c>
      <c r="B36" s="19" t="s">
        <v>174</v>
      </c>
      <c r="C36" s="61">
        <v>57</v>
      </c>
      <c r="D36" s="78"/>
      <c r="E36" s="78"/>
      <c r="F36" s="78">
        <v>38</v>
      </c>
      <c r="G36" s="78">
        <v>19</v>
      </c>
    </row>
    <row r="37" spans="1:7" ht="30.75" customHeight="1">
      <c r="A37" s="34" t="s">
        <v>89</v>
      </c>
      <c r="B37" s="35" t="s">
        <v>98</v>
      </c>
      <c r="C37" s="36">
        <v>401</v>
      </c>
      <c r="D37" s="36">
        <f>SUM(D38)</f>
        <v>203</v>
      </c>
      <c r="E37" s="36">
        <f>SUM(E38)</f>
        <v>102</v>
      </c>
      <c r="F37" s="36">
        <f>SUM(F38)</f>
        <v>64</v>
      </c>
      <c r="G37" s="36">
        <f>SUM(G38)</f>
        <v>32</v>
      </c>
    </row>
    <row r="38" spans="1:7" ht="27" customHeight="1">
      <c r="A38" s="25" t="s">
        <v>69</v>
      </c>
      <c r="B38" s="19" t="s">
        <v>99</v>
      </c>
      <c r="C38" s="78">
        <v>401</v>
      </c>
      <c r="D38" s="78">
        <v>203</v>
      </c>
      <c r="E38" s="78">
        <v>102</v>
      </c>
      <c r="F38" s="78">
        <v>64</v>
      </c>
      <c r="G38" s="78">
        <v>32</v>
      </c>
    </row>
    <row r="39" spans="1:7" ht="50.25" customHeight="1">
      <c r="A39" s="34" t="s">
        <v>92</v>
      </c>
      <c r="B39" s="35" t="s">
        <v>100</v>
      </c>
      <c r="C39" s="36">
        <v>345</v>
      </c>
      <c r="D39" s="36">
        <f>SUM(D40:D41)</f>
        <v>132</v>
      </c>
      <c r="E39" s="36">
        <f>SUM(E40:E41)</f>
        <v>66</v>
      </c>
      <c r="F39" s="36">
        <f>SUM(F40:F41)</f>
        <v>98</v>
      </c>
      <c r="G39" s="36">
        <f>SUM(G40:G41)</f>
        <v>49</v>
      </c>
    </row>
    <row r="40" spans="1:7" ht="60" customHeight="1">
      <c r="A40" s="25" t="s">
        <v>50</v>
      </c>
      <c r="B40" s="19" t="s">
        <v>101</v>
      </c>
      <c r="C40" s="78">
        <v>261</v>
      </c>
      <c r="D40" s="78">
        <v>132</v>
      </c>
      <c r="E40" s="78">
        <v>66</v>
      </c>
      <c r="F40" s="78">
        <v>42</v>
      </c>
      <c r="G40" s="78">
        <v>21</v>
      </c>
    </row>
    <row r="41" spans="1:7" ht="75.75" customHeight="1">
      <c r="A41" s="25" t="s">
        <v>177</v>
      </c>
      <c r="B41" s="19" t="s">
        <v>179</v>
      </c>
      <c r="C41" s="78">
        <v>84</v>
      </c>
      <c r="D41" s="78">
        <v>0</v>
      </c>
      <c r="E41" s="78">
        <v>0</v>
      </c>
      <c r="F41" s="78">
        <v>56</v>
      </c>
      <c r="G41" s="78">
        <v>28</v>
      </c>
    </row>
    <row r="42" spans="1:7" ht="48">
      <c r="A42" s="36"/>
      <c r="B42" s="51" t="s">
        <v>146</v>
      </c>
      <c r="C42" s="36">
        <f>SUM(C21,C18,C9)</f>
        <v>4644</v>
      </c>
      <c r="D42" s="36">
        <f>SUM(D21,D18,D9)</f>
        <v>2160</v>
      </c>
      <c r="E42" s="36">
        <f>SUM(E21,E18,E9)</f>
        <v>1080</v>
      </c>
      <c r="F42" s="36">
        <f>SUM(F21,F18,F9)</f>
        <v>936</v>
      </c>
      <c r="G42" s="36">
        <f>SUM(G21,G18,G9)</f>
        <v>468</v>
      </c>
    </row>
  </sheetData>
  <sheetProtection/>
  <mergeCells count="7">
    <mergeCell ref="A1:G1"/>
    <mergeCell ref="D2:G6"/>
    <mergeCell ref="D7:E7"/>
    <mergeCell ref="F7:G7"/>
    <mergeCell ref="C2:C8"/>
    <mergeCell ref="B2:B8"/>
    <mergeCell ref="A2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:I2"/>
    </sheetView>
  </sheetViews>
  <sheetFormatPr defaultColWidth="9.00390625" defaultRowHeight="12.75"/>
  <cols>
    <col min="1" max="1" width="11.00390625" style="0" customWidth="1"/>
    <col min="2" max="2" width="20.875" style="0" customWidth="1"/>
    <col min="3" max="3" width="10.00390625" style="0" customWidth="1"/>
    <col min="4" max="4" width="5.875" style="0" customWidth="1"/>
    <col min="5" max="5" width="7.25390625" style="0" customWidth="1"/>
    <col min="6" max="6" width="5.875" style="0" customWidth="1"/>
    <col min="7" max="7" width="6.00390625" style="0" customWidth="1"/>
    <col min="8" max="8" width="6.25390625" style="0" customWidth="1"/>
    <col min="9" max="9" width="7.25390625" style="0" customWidth="1"/>
  </cols>
  <sheetData>
    <row r="1" spans="1:9" ht="12.75">
      <c r="A1" s="219" t="s">
        <v>238</v>
      </c>
      <c r="B1" s="219"/>
      <c r="C1" s="219"/>
      <c r="D1" s="219"/>
      <c r="E1" s="219"/>
      <c r="F1" s="219"/>
      <c r="G1" s="219"/>
      <c r="H1" s="219"/>
      <c r="I1" s="219"/>
    </row>
    <row r="2" spans="1:9" ht="12.75">
      <c r="A2" s="206"/>
      <c r="B2" s="206"/>
      <c r="C2" s="206"/>
      <c r="D2" s="206"/>
      <c r="E2" s="206"/>
      <c r="F2" s="206"/>
      <c r="G2" s="206"/>
      <c r="H2" s="206"/>
      <c r="I2" s="206"/>
    </row>
    <row r="3" spans="1:9" ht="12.75" customHeight="1">
      <c r="A3" s="225" t="s">
        <v>1</v>
      </c>
      <c r="B3" s="177" t="s">
        <v>36</v>
      </c>
      <c r="C3" s="167" t="s">
        <v>148</v>
      </c>
      <c r="D3" s="228" t="s">
        <v>26</v>
      </c>
      <c r="E3" s="228"/>
      <c r="F3" s="228"/>
      <c r="G3" s="228"/>
      <c r="H3" s="228"/>
      <c r="I3" s="228"/>
    </row>
    <row r="4" spans="1:9" ht="12.75">
      <c r="A4" s="226"/>
      <c r="B4" s="178"/>
      <c r="C4" s="168"/>
      <c r="D4" s="218" t="s">
        <v>27</v>
      </c>
      <c r="E4" s="218"/>
      <c r="F4" s="218" t="s">
        <v>28</v>
      </c>
      <c r="G4" s="218"/>
      <c r="H4" s="218" t="s">
        <v>73</v>
      </c>
      <c r="I4" s="218"/>
    </row>
    <row r="5" spans="1:9" ht="12.75" customHeight="1">
      <c r="A5" s="226"/>
      <c r="B5" s="178"/>
      <c r="C5" s="168"/>
      <c r="D5" s="100" t="s">
        <v>29</v>
      </c>
      <c r="E5" s="100" t="s">
        <v>30</v>
      </c>
      <c r="F5" s="100" t="s">
        <v>112</v>
      </c>
      <c r="G5" s="100" t="s">
        <v>113</v>
      </c>
      <c r="H5" s="100" t="s">
        <v>114</v>
      </c>
      <c r="I5" s="100" t="s">
        <v>115</v>
      </c>
    </row>
    <row r="6" spans="1:9" ht="15.75" customHeight="1">
      <c r="A6" s="226"/>
      <c r="B6" s="178"/>
      <c r="C6" s="168"/>
      <c r="D6" s="100" t="s">
        <v>122</v>
      </c>
      <c r="E6" s="100" t="s">
        <v>108</v>
      </c>
      <c r="F6" s="100" t="s">
        <v>124</v>
      </c>
      <c r="G6" s="100" t="s">
        <v>102</v>
      </c>
      <c r="H6" s="100" t="s">
        <v>122</v>
      </c>
      <c r="I6" s="100" t="s">
        <v>123</v>
      </c>
    </row>
    <row r="7" spans="1:9" ht="88.5" customHeight="1">
      <c r="A7" s="227"/>
      <c r="B7" s="179"/>
      <c r="C7" s="169"/>
      <c r="D7" s="99" t="s">
        <v>0</v>
      </c>
      <c r="E7" s="99" t="s">
        <v>0</v>
      </c>
      <c r="F7" s="99" t="s">
        <v>0</v>
      </c>
      <c r="G7" s="99" t="s">
        <v>0</v>
      </c>
      <c r="H7" s="99" t="s">
        <v>0</v>
      </c>
      <c r="I7" s="98" t="s">
        <v>0</v>
      </c>
    </row>
    <row r="8" spans="1:9" ht="12.75">
      <c r="A8" s="30">
        <v>1</v>
      </c>
      <c r="B8" s="30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</row>
    <row r="9" spans="1:9" ht="36">
      <c r="A9" s="14" t="s">
        <v>6</v>
      </c>
      <c r="B9" s="17" t="s">
        <v>35</v>
      </c>
      <c r="C9" s="29">
        <f>SUM(C10:C17)</f>
        <v>332</v>
      </c>
      <c r="D9" s="65">
        <f aca="true" t="shared" si="0" ref="D9:I9">SUM(D10:D17)</f>
        <v>72</v>
      </c>
      <c r="E9" s="66">
        <f t="shared" si="0"/>
        <v>92</v>
      </c>
      <c r="F9" s="67">
        <f t="shared" si="0"/>
        <v>58</v>
      </c>
      <c r="G9" s="68">
        <f t="shared" si="0"/>
        <v>46</v>
      </c>
      <c r="H9" s="69">
        <f t="shared" si="0"/>
        <v>40</v>
      </c>
      <c r="I9" s="29">
        <f t="shared" si="0"/>
        <v>24</v>
      </c>
    </row>
    <row r="10" spans="1:9" ht="15.75" customHeight="1">
      <c r="A10" s="18" t="s">
        <v>7</v>
      </c>
      <c r="B10" s="19" t="s">
        <v>14</v>
      </c>
      <c r="C10" s="61">
        <v>18</v>
      </c>
      <c r="D10" s="90">
        <v>18</v>
      </c>
      <c r="E10" s="91"/>
      <c r="F10" s="92"/>
      <c r="G10" s="93"/>
      <c r="H10" s="94"/>
      <c r="I10" s="61"/>
    </row>
    <row r="11" spans="1:9" ht="18" customHeight="1">
      <c r="A11" s="18" t="s">
        <v>8</v>
      </c>
      <c r="B11" s="19" t="s">
        <v>67</v>
      </c>
      <c r="C11" s="61">
        <v>20</v>
      </c>
      <c r="D11" s="90"/>
      <c r="E11" s="91"/>
      <c r="F11" s="92">
        <v>20</v>
      </c>
      <c r="G11" s="93"/>
      <c r="H11" s="94"/>
      <c r="I11" s="61"/>
    </row>
    <row r="12" spans="1:9" ht="12.75">
      <c r="A12" s="18" t="s">
        <v>9</v>
      </c>
      <c r="B12" s="19" t="s">
        <v>34</v>
      </c>
      <c r="C12" s="61">
        <v>18</v>
      </c>
      <c r="D12" s="90">
        <v>18</v>
      </c>
      <c r="E12" s="91"/>
      <c r="F12" s="92"/>
      <c r="G12" s="93"/>
      <c r="H12" s="94"/>
      <c r="I12" s="61"/>
    </row>
    <row r="13" spans="1:9" ht="12.75" customHeight="1">
      <c r="A13" s="18" t="s">
        <v>10</v>
      </c>
      <c r="B13" s="19" t="s">
        <v>15</v>
      </c>
      <c r="C13" s="61">
        <v>40</v>
      </c>
      <c r="D13" s="90">
        <v>4</v>
      </c>
      <c r="E13" s="91">
        <v>12</v>
      </c>
      <c r="F13" s="92">
        <v>8</v>
      </c>
      <c r="G13" s="93">
        <v>8</v>
      </c>
      <c r="H13" s="94">
        <v>8</v>
      </c>
      <c r="I13" s="61"/>
    </row>
    <row r="14" spans="1:9" ht="12.75">
      <c r="A14" s="18" t="s">
        <v>68</v>
      </c>
      <c r="B14" s="19" t="s">
        <v>71</v>
      </c>
      <c r="C14" s="61">
        <v>200</v>
      </c>
      <c r="D14" s="90">
        <v>32</v>
      </c>
      <c r="E14" s="91">
        <v>44</v>
      </c>
      <c r="F14" s="92">
        <v>30</v>
      </c>
      <c r="G14" s="93">
        <v>38</v>
      </c>
      <c r="H14" s="94">
        <v>32</v>
      </c>
      <c r="I14" s="61">
        <v>24</v>
      </c>
    </row>
    <row r="15" spans="1:9" ht="22.5" customHeight="1">
      <c r="A15" s="18" t="s">
        <v>125</v>
      </c>
      <c r="B15" s="19" t="s">
        <v>103</v>
      </c>
      <c r="C15" s="61">
        <v>12</v>
      </c>
      <c r="D15" s="90"/>
      <c r="E15" s="91">
        <v>12</v>
      </c>
      <c r="F15" s="92"/>
      <c r="G15" s="93"/>
      <c r="H15" s="94"/>
      <c r="I15" s="61"/>
    </row>
    <row r="16" spans="1:9" ht="12.75">
      <c r="A16" s="18" t="s">
        <v>126</v>
      </c>
      <c r="B16" s="19" t="s">
        <v>104</v>
      </c>
      <c r="C16" s="61">
        <v>12</v>
      </c>
      <c r="D16" s="90"/>
      <c r="E16" s="91">
        <v>12</v>
      </c>
      <c r="F16" s="92"/>
      <c r="G16" s="93"/>
      <c r="H16" s="94"/>
      <c r="I16" s="61"/>
    </row>
    <row r="17" spans="1:9" ht="26.25" customHeight="1">
      <c r="A17" s="18" t="s">
        <v>127</v>
      </c>
      <c r="B17" s="19" t="s">
        <v>105</v>
      </c>
      <c r="C17" s="61">
        <v>12</v>
      </c>
      <c r="D17" s="90"/>
      <c r="E17" s="91">
        <v>12</v>
      </c>
      <c r="F17" s="92"/>
      <c r="G17" s="93"/>
      <c r="H17" s="94"/>
      <c r="I17" s="61"/>
    </row>
    <row r="18" spans="1:9" ht="48">
      <c r="A18" s="15" t="s">
        <v>11</v>
      </c>
      <c r="B18" s="17" t="s">
        <v>16</v>
      </c>
      <c r="C18" s="29">
        <f>C19+C20</f>
        <v>62</v>
      </c>
      <c r="D18" s="65">
        <f aca="true" t="shared" si="1" ref="D18:I18">D19+D20</f>
        <v>40</v>
      </c>
      <c r="E18" s="66">
        <f t="shared" si="1"/>
        <v>22</v>
      </c>
      <c r="F18" s="67">
        <f t="shared" si="1"/>
        <v>0</v>
      </c>
      <c r="G18" s="68">
        <f t="shared" si="1"/>
        <v>0</v>
      </c>
      <c r="H18" s="69">
        <f t="shared" si="1"/>
        <v>0</v>
      </c>
      <c r="I18" s="29">
        <f t="shared" si="1"/>
        <v>0</v>
      </c>
    </row>
    <row r="19" spans="1:9" ht="12.75">
      <c r="A19" s="22" t="s">
        <v>12</v>
      </c>
      <c r="B19" s="21" t="s">
        <v>17</v>
      </c>
      <c r="C19" s="59">
        <v>24</v>
      </c>
      <c r="D19" s="74">
        <v>24</v>
      </c>
      <c r="E19" s="75"/>
      <c r="F19" s="71"/>
      <c r="G19" s="72"/>
      <c r="H19" s="73"/>
      <c r="I19" s="59"/>
    </row>
    <row r="20" spans="1:9" ht="72.75" customHeight="1">
      <c r="A20" s="22" t="s">
        <v>13</v>
      </c>
      <c r="B20" s="21" t="s">
        <v>37</v>
      </c>
      <c r="C20" s="59">
        <v>38</v>
      </c>
      <c r="D20" s="74">
        <v>16</v>
      </c>
      <c r="E20" s="75">
        <v>22</v>
      </c>
      <c r="F20" s="71"/>
      <c r="G20" s="72"/>
      <c r="H20" s="73"/>
      <c r="I20" s="59"/>
    </row>
    <row r="21" spans="1:9" ht="21.75" customHeight="1">
      <c r="A21" s="15" t="s">
        <v>38</v>
      </c>
      <c r="B21" s="17" t="s">
        <v>39</v>
      </c>
      <c r="C21" s="29">
        <f>SUM(C22,C32)</f>
        <v>1154</v>
      </c>
      <c r="D21" s="65">
        <f aca="true" t="shared" si="2" ref="D21:I21">SUM(D22,D32)</f>
        <v>144</v>
      </c>
      <c r="E21" s="66">
        <f t="shared" si="2"/>
        <v>222</v>
      </c>
      <c r="F21" s="67">
        <f t="shared" si="2"/>
        <v>165</v>
      </c>
      <c r="G21" s="68">
        <f t="shared" si="2"/>
        <v>247</v>
      </c>
      <c r="H21" s="69">
        <f t="shared" si="2"/>
        <v>208</v>
      </c>
      <c r="I21" s="29">
        <f t="shared" si="2"/>
        <v>168</v>
      </c>
    </row>
    <row r="22" spans="1:9" ht="30" customHeight="1">
      <c r="A22" s="15" t="s">
        <v>40</v>
      </c>
      <c r="B22" s="17" t="s">
        <v>41</v>
      </c>
      <c r="C22" s="29">
        <f aca="true" t="shared" si="3" ref="C22:I22">SUM(C23:C31)</f>
        <v>321</v>
      </c>
      <c r="D22" s="65">
        <f t="shared" si="3"/>
        <v>108</v>
      </c>
      <c r="E22" s="66">
        <f t="shared" si="3"/>
        <v>112</v>
      </c>
      <c r="F22" s="67">
        <f t="shared" si="3"/>
        <v>15</v>
      </c>
      <c r="G22" s="68">
        <f t="shared" si="3"/>
        <v>38</v>
      </c>
      <c r="H22" s="69">
        <f t="shared" si="3"/>
        <v>0</v>
      </c>
      <c r="I22" s="29">
        <f t="shared" si="3"/>
        <v>48</v>
      </c>
    </row>
    <row r="23" spans="1:9" ht="12.75">
      <c r="A23" s="22" t="s">
        <v>42</v>
      </c>
      <c r="B23" s="21" t="s">
        <v>18</v>
      </c>
      <c r="C23" s="59">
        <v>54</v>
      </c>
      <c r="D23" s="74">
        <v>24</v>
      </c>
      <c r="E23" s="75">
        <v>30</v>
      </c>
      <c r="F23" s="71"/>
      <c r="G23" s="72"/>
      <c r="H23" s="73"/>
      <c r="I23" s="59"/>
    </row>
    <row r="24" spans="1:9" ht="12.75">
      <c r="A24" s="22" t="s">
        <v>43</v>
      </c>
      <c r="B24" s="21" t="s">
        <v>19</v>
      </c>
      <c r="C24" s="59">
        <v>54</v>
      </c>
      <c r="D24" s="74">
        <v>24</v>
      </c>
      <c r="E24" s="75">
        <v>30</v>
      </c>
      <c r="F24" s="71"/>
      <c r="G24" s="72"/>
      <c r="H24" s="73"/>
      <c r="I24" s="59"/>
    </row>
    <row r="25" spans="1:9" ht="24">
      <c r="A25" s="22" t="s">
        <v>44</v>
      </c>
      <c r="B25" s="21" t="s">
        <v>82</v>
      </c>
      <c r="C25" s="59">
        <v>36</v>
      </c>
      <c r="D25" s="74">
        <v>36</v>
      </c>
      <c r="E25" s="75"/>
      <c r="F25" s="71"/>
      <c r="G25" s="72"/>
      <c r="H25" s="73"/>
      <c r="I25" s="59"/>
    </row>
    <row r="26" spans="1:9" ht="36">
      <c r="A26" s="22" t="s">
        <v>45</v>
      </c>
      <c r="B26" s="21" t="s">
        <v>20</v>
      </c>
      <c r="C26" s="59">
        <v>29</v>
      </c>
      <c r="D26" s="74"/>
      <c r="E26" s="75"/>
      <c r="F26" s="71"/>
      <c r="G26" s="72">
        <v>29</v>
      </c>
      <c r="H26" s="73"/>
      <c r="I26" s="59"/>
    </row>
    <row r="27" spans="1:9" ht="36">
      <c r="A27" s="22" t="s">
        <v>46</v>
      </c>
      <c r="B27" s="21" t="s">
        <v>95</v>
      </c>
      <c r="C27" s="59">
        <v>38</v>
      </c>
      <c r="D27" s="74">
        <v>14</v>
      </c>
      <c r="E27" s="75">
        <v>24</v>
      </c>
      <c r="F27" s="71"/>
      <c r="G27" s="72"/>
      <c r="H27" s="73"/>
      <c r="I27" s="59"/>
    </row>
    <row r="28" spans="1:9" ht="24">
      <c r="A28" s="20" t="s">
        <v>96</v>
      </c>
      <c r="B28" s="23" t="s">
        <v>21</v>
      </c>
      <c r="C28" s="59">
        <v>38</v>
      </c>
      <c r="D28" s="74">
        <v>10</v>
      </c>
      <c r="E28" s="75">
        <v>28</v>
      </c>
      <c r="F28" s="71"/>
      <c r="G28" s="72"/>
      <c r="H28" s="73"/>
      <c r="I28" s="59"/>
    </row>
    <row r="29" spans="1:9" ht="24">
      <c r="A29" s="20" t="s">
        <v>110</v>
      </c>
      <c r="B29" s="23" t="s">
        <v>111</v>
      </c>
      <c r="C29" s="59">
        <v>24</v>
      </c>
      <c r="D29" s="74"/>
      <c r="E29" s="75"/>
      <c r="F29" s="71">
        <v>15</v>
      </c>
      <c r="G29" s="72">
        <v>9</v>
      </c>
      <c r="H29" s="73"/>
      <c r="I29" s="59"/>
    </row>
    <row r="30" spans="1:9" ht="12.75">
      <c r="A30" s="20" t="s">
        <v>118</v>
      </c>
      <c r="B30" s="23" t="s">
        <v>119</v>
      </c>
      <c r="C30" s="59">
        <v>24</v>
      </c>
      <c r="D30" s="74"/>
      <c r="E30" s="75"/>
      <c r="F30" s="71"/>
      <c r="G30" s="72"/>
      <c r="H30" s="73"/>
      <c r="I30" s="59">
        <v>24</v>
      </c>
    </row>
    <row r="31" spans="1:9" ht="24">
      <c r="A31" s="20" t="s">
        <v>120</v>
      </c>
      <c r="B31" s="23" t="s">
        <v>121</v>
      </c>
      <c r="C31" s="59">
        <v>24</v>
      </c>
      <c r="D31" s="74"/>
      <c r="E31" s="75"/>
      <c r="F31" s="71"/>
      <c r="G31" s="72"/>
      <c r="H31" s="73"/>
      <c r="I31" s="59">
        <v>24</v>
      </c>
    </row>
    <row r="32" spans="1:9" ht="24">
      <c r="A32" s="24" t="s">
        <v>48</v>
      </c>
      <c r="B32" s="17" t="s">
        <v>47</v>
      </c>
      <c r="C32" s="64">
        <f aca="true" t="shared" si="4" ref="C32:I32">SUM(C33,C37,C39)</f>
        <v>833</v>
      </c>
      <c r="D32" s="65">
        <f t="shared" si="4"/>
        <v>36</v>
      </c>
      <c r="E32" s="66">
        <f t="shared" si="4"/>
        <v>110</v>
      </c>
      <c r="F32" s="67">
        <f t="shared" si="4"/>
        <v>150</v>
      </c>
      <c r="G32" s="68">
        <f t="shared" si="4"/>
        <v>209</v>
      </c>
      <c r="H32" s="69">
        <f t="shared" si="4"/>
        <v>208</v>
      </c>
      <c r="I32" s="29">
        <f t="shared" si="4"/>
        <v>120</v>
      </c>
    </row>
    <row r="33" spans="1:9" ht="48">
      <c r="A33" s="34" t="s">
        <v>85</v>
      </c>
      <c r="B33" s="35" t="s">
        <v>109</v>
      </c>
      <c r="C33" s="44">
        <f>SUM(C34:C36)</f>
        <v>584</v>
      </c>
      <c r="D33" s="65">
        <f aca="true" t="shared" si="5" ref="D33:I33">SUM(D34:D35)</f>
        <v>0</v>
      </c>
      <c r="E33" s="66">
        <f t="shared" si="5"/>
        <v>88</v>
      </c>
      <c r="F33" s="67">
        <f t="shared" si="5"/>
        <v>112</v>
      </c>
      <c r="G33" s="68">
        <f>SUM(G34:G36)</f>
        <v>152</v>
      </c>
      <c r="H33" s="69">
        <f t="shared" si="5"/>
        <v>160</v>
      </c>
      <c r="I33" s="44">
        <f t="shared" si="5"/>
        <v>72</v>
      </c>
    </row>
    <row r="34" spans="1:9" ht="48">
      <c r="A34" s="25" t="s">
        <v>49</v>
      </c>
      <c r="B34" s="19" t="s">
        <v>97</v>
      </c>
      <c r="C34" s="59">
        <v>220</v>
      </c>
      <c r="D34" s="74"/>
      <c r="E34" s="75"/>
      <c r="F34" s="71">
        <v>22</v>
      </c>
      <c r="G34" s="72">
        <v>38</v>
      </c>
      <c r="H34" s="73">
        <v>112</v>
      </c>
      <c r="I34" s="59">
        <v>48</v>
      </c>
    </row>
    <row r="35" spans="1:9" ht="36">
      <c r="A35" s="25" t="s">
        <v>83</v>
      </c>
      <c r="B35" s="19" t="s">
        <v>106</v>
      </c>
      <c r="C35" s="59">
        <v>345</v>
      </c>
      <c r="D35" s="74"/>
      <c r="E35" s="75">
        <v>88</v>
      </c>
      <c r="F35" s="71">
        <v>90</v>
      </c>
      <c r="G35" s="72">
        <v>95</v>
      </c>
      <c r="H35" s="73">
        <v>48</v>
      </c>
      <c r="I35" s="59">
        <v>24</v>
      </c>
    </row>
    <row r="36" spans="1:9" ht="36">
      <c r="A36" s="25" t="s">
        <v>173</v>
      </c>
      <c r="B36" s="19" t="s">
        <v>172</v>
      </c>
      <c r="C36" s="59">
        <v>19</v>
      </c>
      <c r="D36" s="74"/>
      <c r="E36" s="75"/>
      <c r="F36" s="71"/>
      <c r="G36" s="72">
        <v>19</v>
      </c>
      <c r="H36" s="73"/>
      <c r="I36" s="59"/>
    </row>
    <row r="37" spans="1:9" ht="24">
      <c r="A37" s="34" t="s">
        <v>89</v>
      </c>
      <c r="B37" s="35" t="s">
        <v>98</v>
      </c>
      <c r="C37" s="44">
        <f aca="true" t="shared" si="6" ref="C37:I37">SUM(C38)</f>
        <v>134</v>
      </c>
      <c r="D37" s="65">
        <f t="shared" si="6"/>
        <v>36</v>
      </c>
      <c r="E37" s="66">
        <f t="shared" si="6"/>
        <v>22</v>
      </c>
      <c r="F37" s="67">
        <f t="shared" si="6"/>
        <v>38</v>
      </c>
      <c r="G37" s="68">
        <f t="shared" si="6"/>
        <v>38</v>
      </c>
      <c r="H37" s="69">
        <f t="shared" si="6"/>
        <v>0</v>
      </c>
      <c r="I37" s="44">
        <f t="shared" si="6"/>
        <v>0</v>
      </c>
    </row>
    <row r="38" spans="1:9" ht="24">
      <c r="A38" s="25" t="s">
        <v>69</v>
      </c>
      <c r="B38" s="19" t="s">
        <v>99</v>
      </c>
      <c r="C38" s="59">
        <v>134</v>
      </c>
      <c r="D38" s="74">
        <v>36</v>
      </c>
      <c r="E38" s="75">
        <v>22</v>
      </c>
      <c r="F38" s="71">
        <v>38</v>
      </c>
      <c r="G38" s="72">
        <v>38</v>
      </c>
      <c r="H38" s="73"/>
      <c r="I38" s="59"/>
    </row>
    <row r="39" spans="1:9" ht="58.5" customHeight="1">
      <c r="A39" s="34" t="s">
        <v>92</v>
      </c>
      <c r="B39" s="35" t="s">
        <v>100</v>
      </c>
      <c r="C39" s="44">
        <f>SUM(C40:C41)</f>
        <v>115</v>
      </c>
      <c r="D39" s="65">
        <f>SUM(D40)</f>
        <v>0</v>
      </c>
      <c r="E39" s="66">
        <f>SUM(E40)</f>
        <v>0</v>
      </c>
      <c r="F39" s="67">
        <f>SUM(F40)</f>
        <v>0</v>
      </c>
      <c r="G39" s="68">
        <f>SUM(G40)</f>
        <v>19</v>
      </c>
      <c r="H39" s="69">
        <f>SUM(H40:H41)</f>
        <v>48</v>
      </c>
      <c r="I39" s="44">
        <f>SUM(I40:I41)</f>
        <v>48</v>
      </c>
    </row>
    <row r="40" spans="1:9" ht="59.25" customHeight="1">
      <c r="A40" s="25" t="s">
        <v>50</v>
      </c>
      <c r="B40" s="19" t="s">
        <v>101</v>
      </c>
      <c r="C40" s="59">
        <v>87</v>
      </c>
      <c r="D40" s="74"/>
      <c r="E40" s="75"/>
      <c r="F40" s="71"/>
      <c r="G40" s="72">
        <v>19</v>
      </c>
      <c r="H40" s="73">
        <v>32</v>
      </c>
      <c r="I40" s="59">
        <v>36</v>
      </c>
    </row>
    <row r="41" spans="1:9" ht="71.25" customHeight="1">
      <c r="A41" s="112" t="s">
        <v>177</v>
      </c>
      <c r="B41" s="19" t="s">
        <v>179</v>
      </c>
      <c r="C41" s="59">
        <v>28</v>
      </c>
      <c r="D41" s="74"/>
      <c r="E41" s="75"/>
      <c r="F41" s="71"/>
      <c r="G41" s="72"/>
      <c r="H41" s="73">
        <v>16</v>
      </c>
      <c r="I41" s="59">
        <v>12</v>
      </c>
    </row>
    <row r="42" spans="1:9" ht="38.25" customHeight="1">
      <c r="A42" s="222" t="s">
        <v>149</v>
      </c>
      <c r="B42" s="223"/>
      <c r="C42" s="59">
        <f aca="true" t="shared" si="7" ref="C42:I42">SUM(C9,C18,C21)</f>
        <v>1548</v>
      </c>
      <c r="D42" s="74">
        <f t="shared" si="7"/>
        <v>256</v>
      </c>
      <c r="E42" s="75">
        <f t="shared" si="7"/>
        <v>336</v>
      </c>
      <c r="F42" s="71">
        <f t="shared" si="7"/>
        <v>223</v>
      </c>
      <c r="G42" s="72">
        <f t="shared" si="7"/>
        <v>293</v>
      </c>
      <c r="H42" s="73">
        <f t="shared" si="7"/>
        <v>248</v>
      </c>
      <c r="I42" s="59">
        <f t="shared" si="7"/>
        <v>192</v>
      </c>
    </row>
    <row r="43" spans="1:9" ht="21.75" customHeight="1">
      <c r="A43" s="220" t="s">
        <v>150</v>
      </c>
      <c r="B43" s="221"/>
      <c r="C43" s="84"/>
      <c r="D43" s="84">
        <v>16</v>
      </c>
      <c r="E43" s="84">
        <v>15.2</v>
      </c>
      <c r="F43" s="84">
        <v>14.8</v>
      </c>
      <c r="G43" s="84">
        <v>15.4</v>
      </c>
      <c r="H43" s="84">
        <v>15.5</v>
      </c>
      <c r="I43" s="84">
        <v>16</v>
      </c>
    </row>
    <row r="45" spans="1:2" ht="39.75" customHeight="1">
      <c r="A45" s="224"/>
      <c r="B45" s="224"/>
    </row>
  </sheetData>
  <sheetProtection/>
  <mergeCells count="11">
    <mergeCell ref="A45:B45"/>
    <mergeCell ref="A3:A7"/>
    <mergeCell ref="B3:B7"/>
    <mergeCell ref="D3:I3"/>
    <mergeCell ref="D4:E4"/>
    <mergeCell ref="F4:G4"/>
    <mergeCell ref="A1:I2"/>
    <mergeCell ref="H4:I4"/>
    <mergeCell ref="C3:C7"/>
    <mergeCell ref="A43:B43"/>
    <mergeCell ref="A42:B4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1">
      <selection activeCell="H14" sqref="H14:H18"/>
    </sheetView>
  </sheetViews>
  <sheetFormatPr defaultColWidth="9.00390625" defaultRowHeight="12.75"/>
  <cols>
    <col min="1" max="1" width="17.875" style="0" customWidth="1"/>
    <col min="2" max="2" width="20.875" style="0" customWidth="1"/>
    <col min="3" max="3" width="21.125" style="0" customWidth="1"/>
    <col min="4" max="4" width="21.75390625" style="0" customWidth="1"/>
    <col min="5" max="5" width="15.375" style="0" customWidth="1"/>
    <col min="6" max="7" width="11.375" style="0" customWidth="1"/>
    <col min="8" max="8" width="17.25390625" style="0" customWidth="1"/>
  </cols>
  <sheetData>
    <row r="1" spans="1:14" ht="27.75" customHeight="1">
      <c r="A1" s="255" t="s">
        <v>239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8" ht="76.5">
      <c r="A2" s="103" t="s">
        <v>153</v>
      </c>
      <c r="B2" s="104" t="s">
        <v>154</v>
      </c>
      <c r="C2" s="103" t="s">
        <v>155</v>
      </c>
      <c r="D2" s="104" t="s">
        <v>156</v>
      </c>
      <c r="E2" s="104" t="s">
        <v>157</v>
      </c>
      <c r="F2" s="103" t="s">
        <v>158</v>
      </c>
      <c r="G2" s="103" t="s">
        <v>159</v>
      </c>
      <c r="H2" s="103" t="s">
        <v>169</v>
      </c>
    </row>
    <row r="3" spans="1:8" ht="33.75" customHeight="1">
      <c r="A3" s="238" t="s">
        <v>160</v>
      </c>
      <c r="B3" s="115" t="s">
        <v>189</v>
      </c>
      <c r="C3" s="247" t="s">
        <v>218</v>
      </c>
      <c r="D3" s="115" t="s">
        <v>182</v>
      </c>
      <c r="E3" s="229"/>
      <c r="F3" s="229">
        <v>7</v>
      </c>
      <c r="G3" s="229">
        <v>1.1</v>
      </c>
      <c r="H3" s="238" t="s">
        <v>161</v>
      </c>
    </row>
    <row r="4" spans="1:8" ht="30" customHeight="1">
      <c r="A4" s="239"/>
      <c r="B4" s="115" t="s">
        <v>196</v>
      </c>
      <c r="C4" s="248"/>
      <c r="D4" s="115" t="s">
        <v>184</v>
      </c>
      <c r="E4" s="230"/>
      <c r="F4" s="230"/>
      <c r="G4" s="230"/>
      <c r="H4" s="239"/>
    </row>
    <row r="5" spans="1:8" ht="36" customHeight="1">
      <c r="A5" s="239"/>
      <c r="B5" s="115" t="s">
        <v>198</v>
      </c>
      <c r="C5" s="248"/>
      <c r="D5" s="247" t="s">
        <v>200</v>
      </c>
      <c r="E5" s="230"/>
      <c r="F5" s="230"/>
      <c r="G5" s="230"/>
      <c r="H5" s="239"/>
    </row>
    <row r="6" spans="1:8" ht="32.25" customHeight="1">
      <c r="A6" s="239"/>
      <c r="B6" s="115" t="s">
        <v>199</v>
      </c>
      <c r="C6" s="248"/>
      <c r="D6" s="248"/>
      <c r="E6" s="230"/>
      <c r="F6" s="230"/>
      <c r="G6" s="230"/>
      <c r="H6" s="239"/>
    </row>
    <row r="7" spans="1:8" ht="64.5" customHeight="1">
      <c r="A7" s="240"/>
      <c r="B7" s="115" t="s">
        <v>202</v>
      </c>
      <c r="C7" s="249"/>
      <c r="D7" s="249"/>
      <c r="E7" s="231"/>
      <c r="F7" s="231"/>
      <c r="G7" s="231"/>
      <c r="H7" s="240"/>
    </row>
    <row r="8" spans="1:8" ht="66.75" customHeight="1">
      <c r="A8" s="252" t="s">
        <v>162</v>
      </c>
      <c r="B8" s="117" t="s">
        <v>185</v>
      </c>
      <c r="C8" s="117" t="s">
        <v>194</v>
      </c>
      <c r="D8" s="117" t="s">
        <v>226</v>
      </c>
      <c r="E8" s="260"/>
      <c r="F8" s="260">
        <v>8</v>
      </c>
      <c r="G8" s="260">
        <v>1.3</v>
      </c>
      <c r="H8" s="109" t="s">
        <v>161</v>
      </c>
    </row>
    <row r="9" spans="1:8" ht="81.75" customHeight="1">
      <c r="A9" s="253"/>
      <c r="B9" s="117" t="s">
        <v>190</v>
      </c>
      <c r="C9" s="121" t="s">
        <v>197</v>
      </c>
      <c r="D9" s="117" t="s">
        <v>203</v>
      </c>
      <c r="E9" s="261"/>
      <c r="F9" s="261"/>
      <c r="G9" s="261"/>
      <c r="H9" s="109" t="s">
        <v>170</v>
      </c>
    </row>
    <row r="10" spans="1:8" ht="52.5" customHeight="1">
      <c r="A10" s="253"/>
      <c r="B10" s="250" t="s">
        <v>195</v>
      </c>
      <c r="C10" s="250" t="s">
        <v>219</v>
      </c>
      <c r="D10" s="123" t="s">
        <v>204</v>
      </c>
      <c r="E10" s="261"/>
      <c r="F10" s="261"/>
      <c r="G10" s="261"/>
      <c r="H10" s="252" t="s">
        <v>161</v>
      </c>
    </row>
    <row r="11" spans="1:8" ht="63" customHeight="1">
      <c r="A11" s="254"/>
      <c r="B11" s="251"/>
      <c r="C11" s="251"/>
      <c r="D11" s="117" t="s">
        <v>213</v>
      </c>
      <c r="E11" s="262"/>
      <c r="F11" s="262"/>
      <c r="G11" s="262"/>
      <c r="H11" s="254"/>
    </row>
    <row r="12" spans="1:8" ht="76.5">
      <c r="A12" s="256" t="s">
        <v>163</v>
      </c>
      <c r="B12" s="116" t="s">
        <v>186</v>
      </c>
      <c r="C12" s="116" t="s">
        <v>209</v>
      </c>
      <c r="D12" s="116" t="s">
        <v>183</v>
      </c>
      <c r="E12" s="258"/>
      <c r="F12" s="258">
        <v>4</v>
      </c>
      <c r="G12" s="258">
        <v>0.6</v>
      </c>
      <c r="H12" s="256" t="s">
        <v>161</v>
      </c>
    </row>
    <row r="13" spans="1:8" ht="63.75">
      <c r="A13" s="257"/>
      <c r="B13" s="116" t="s">
        <v>191</v>
      </c>
      <c r="C13" s="116" t="s">
        <v>220</v>
      </c>
      <c r="D13" s="116" t="s">
        <v>214</v>
      </c>
      <c r="E13" s="259"/>
      <c r="F13" s="259"/>
      <c r="G13" s="259"/>
      <c r="H13" s="257"/>
    </row>
    <row r="14" spans="1:8" ht="76.5">
      <c r="A14" s="235" t="s">
        <v>164</v>
      </c>
      <c r="B14" s="118" t="s">
        <v>187</v>
      </c>
      <c r="C14" s="122" t="s">
        <v>201</v>
      </c>
      <c r="D14" s="118" t="s">
        <v>210</v>
      </c>
      <c r="E14" s="244" t="s">
        <v>216</v>
      </c>
      <c r="F14" s="232">
        <v>5</v>
      </c>
      <c r="G14" s="232">
        <v>0.7</v>
      </c>
      <c r="H14" s="235" t="s">
        <v>161</v>
      </c>
    </row>
    <row r="15" spans="1:8" ht="65.25" customHeight="1">
      <c r="A15" s="236"/>
      <c r="B15" s="118" t="s">
        <v>192</v>
      </c>
      <c r="C15" s="118" t="s">
        <v>215</v>
      </c>
      <c r="D15" s="126" t="s">
        <v>221</v>
      </c>
      <c r="E15" s="245"/>
      <c r="F15" s="233"/>
      <c r="G15" s="233"/>
      <c r="H15" s="236"/>
    </row>
    <row r="16" spans="1:8" ht="103.5" customHeight="1">
      <c r="A16" s="236"/>
      <c r="B16" s="244" t="s">
        <v>205</v>
      </c>
      <c r="C16" s="122" t="s">
        <v>222</v>
      </c>
      <c r="D16" s="108"/>
      <c r="E16" s="245"/>
      <c r="F16" s="233"/>
      <c r="G16" s="233"/>
      <c r="H16" s="236"/>
    </row>
    <row r="17" spans="1:8" ht="75" customHeight="1">
      <c r="A17" s="236"/>
      <c r="B17" s="245"/>
      <c r="C17" s="118" t="s">
        <v>227</v>
      </c>
      <c r="D17" s="113"/>
      <c r="E17" s="245"/>
      <c r="F17" s="233"/>
      <c r="G17" s="233"/>
      <c r="H17" s="236"/>
    </row>
    <row r="18" spans="1:8" ht="68.25" customHeight="1">
      <c r="A18" s="237"/>
      <c r="B18" s="246"/>
      <c r="C18" s="118" t="s">
        <v>241</v>
      </c>
      <c r="D18" s="114"/>
      <c r="E18" s="246"/>
      <c r="F18" s="234"/>
      <c r="G18" s="234"/>
      <c r="H18" s="237"/>
    </row>
    <row r="19" spans="1:8" ht="28.5" customHeight="1">
      <c r="A19" s="263" t="s">
        <v>165</v>
      </c>
      <c r="B19" s="266" t="s">
        <v>189</v>
      </c>
      <c r="C19" s="119" t="s">
        <v>188</v>
      </c>
      <c r="D19" s="266" t="s">
        <v>228</v>
      </c>
      <c r="E19" s="269"/>
      <c r="F19" s="269">
        <v>1</v>
      </c>
      <c r="G19" s="269">
        <v>0.1</v>
      </c>
      <c r="H19" s="263" t="s">
        <v>161</v>
      </c>
    </row>
    <row r="20" spans="1:8" ht="76.5">
      <c r="A20" s="264"/>
      <c r="B20" s="267"/>
      <c r="C20" s="119" t="s">
        <v>211</v>
      </c>
      <c r="D20" s="267"/>
      <c r="E20" s="270"/>
      <c r="F20" s="270"/>
      <c r="G20" s="270"/>
      <c r="H20" s="264"/>
    </row>
    <row r="21" spans="1:8" ht="12.75">
      <c r="A21" s="264"/>
      <c r="B21" s="267"/>
      <c r="C21" s="266" t="s">
        <v>223</v>
      </c>
      <c r="D21" s="267"/>
      <c r="E21" s="270"/>
      <c r="F21" s="270"/>
      <c r="G21" s="270"/>
      <c r="H21" s="264"/>
    </row>
    <row r="22" spans="1:8" ht="68.25" customHeight="1">
      <c r="A22" s="265"/>
      <c r="B22" s="268"/>
      <c r="C22" s="268"/>
      <c r="D22" s="268"/>
      <c r="E22" s="271"/>
      <c r="F22" s="271"/>
      <c r="G22" s="271"/>
      <c r="H22" s="265"/>
    </row>
    <row r="23" spans="1:8" ht="63.75">
      <c r="A23" s="241" t="s">
        <v>166</v>
      </c>
      <c r="B23" s="272"/>
      <c r="C23" s="120" t="s">
        <v>193</v>
      </c>
      <c r="D23" s="125" t="s">
        <v>217</v>
      </c>
      <c r="E23" s="272"/>
      <c r="F23" s="272">
        <v>7</v>
      </c>
      <c r="G23" s="272">
        <v>1.1</v>
      </c>
      <c r="H23" s="105" t="s">
        <v>167</v>
      </c>
    </row>
    <row r="24" spans="1:8" ht="76.5">
      <c r="A24" s="242"/>
      <c r="B24" s="273"/>
      <c r="C24" s="120" t="s">
        <v>212</v>
      </c>
      <c r="D24" s="124" t="s">
        <v>231</v>
      </c>
      <c r="E24" s="273"/>
      <c r="F24" s="273"/>
      <c r="G24" s="273"/>
      <c r="H24" s="106" t="s">
        <v>168</v>
      </c>
    </row>
    <row r="25" spans="1:8" ht="89.25">
      <c r="A25" s="242"/>
      <c r="B25" s="273"/>
      <c r="C25" s="124" t="s">
        <v>224</v>
      </c>
      <c r="D25" s="275" t="s">
        <v>232</v>
      </c>
      <c r="E25" s="273"/>
      <c r="F25" s="273"/>
      <c r="G25" s="273"/>
      <c r="H25" s="241" t="s">
        <v>161</v>
      </c>
    </row>
    <row r="26" spans="1:8" ht="25.5">
      <c r="A26" s="242"/>
      <c r="B26" s="273"/>
      <c r="C26" s="124" t="s">
        <v>207</v>
      </c>
      <c r="D26" s="276"/>
      <c r="E26" s="273"/>
      <c r="F26" s="273"/>
      <c r="G26" s="273"/>
      <c r="H26" s="242"/>
    </row>
    <row r="27" spans="1:8" ht="38.25">
      <c r="A27" s="242"/>
      <c r="B27" s="273"/>
      <c r="C27" s="124" t="s">
        <v>208</v>
      </c>
      <c r="D27" s="276"/>
      <c r="E27" s="273"/>
      <c r="F27" s="273"/>
      <c r="G27" s="273"/>
      <c r="H27" s="242"/>
    </row>
    <row r="28" spans="1:8" ht="76.5">
      <c r="A28" s="242"/>
      <c r="B28" s="273"/>
      <c r="C28" s="124" t="s">
        <v>229</v>
      </c>
      <c r="D28" s="276"/>
      <c r="E28" s="273"/>
      <c r="F28" s="273"/>
      <c r="G28" s="273"/>
      <c r="H28" s="242"/>
    </row>
    <row r="29" spans="1:8" ht="76.5">
      <c r="A29" s="242"/>
      <c r="B29" s="273"/>
      <c r="C29" s="124" t="s">
        <v>230</v>
      </c>
      <c r="D29" s="276"/>
      <c r="E29" s="273"/>
      <c r="F29" s="273"/>
      <c r="G29" s="273"/>
      <c r="H29" s="242"/>
    </row>
    <row r="30" spans="1:8" ht="102">
      <c r="A30" s="243"/>
      <c r="B30" s="274"/>
      <c r="C30" s="124" t="s">
        <v>225</v>
      </c>
      <c r="D30" s="277"/>
      <c r="E30" s="274"/>
      <c r="F30" s="274"/>
      <c r="G30" s="274"/>
      <c r="H30" s="243"/>
    </row>
  </sheetData>
  <sheetProtection/>
  <mergeCells count="41">
    <mergeCell ref="E19:E22"/>
    <mergeCell ref="F19:F22"/>
    <mergeCell ref="G19:G22"/>
    <mergeCell ref="H19:H22"/>
    <mergeCell ref="A23:A30"/>
    <mergeCell ref="B23:B30"/>
    <mergeCell ref="D25:D30"/>
    <mergeCell ref="E23:E30"/>
    <mergeCell ref="F23:F30"/>
    <mergeCell ref="G23:G30"/>
    <mergeCell ref="A19:A22"/>
    <mergeCell ref="B19:B22"/>
    <mergeCell ref="D19:D22"/>
    <mergeCell ref="B16:B18"/>
    <mergeCell ref="C21:C22"/>
    <mergeCell ref="A14:A18"/>
    <mergeCell ref="A1:N1"/>
    <mergeCell ref="A12:A13"/>
    <mergeCell ref="E12:E13"/>
    <mergeCell ref="F12:F13"/>
    <mergeCell ref="G12:G13"/>
    <mergeCell ref="E8:E11"/>
    <mergeCell ref="F8:F11"/>
    <mergeCell ref="G8:G11"/>
    <mergeCell ref="H10:H11"/>
    <mergeCell ref="H12:H13"/>
    <mergeCell ref="E14:E18"/>
    <mergeCell ref="A3:A7"/>
    <mergeCell ref="D5:D7"/>
    <mergeCell ref="C3:C7"/>
    <mergeCell ref="E3:E7"/>
    <mergeCell ref="F3:F7"/>
    <mergeCell ref="C10:C11"/>
    <mergeCell ref="B10:B11"/>
    <mergeCell ref="A8:A11"/>
    <mergeCell ref="G3:G7"/>
    <mergeCell ref="F14:F18"/>
    <mergeCell ref="G14:G18"/>
    <mergeCell ref="H14:H18"/>
    <mergeCell ref="H3:H7"/>
    <mergeCell ref="H25:H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cab37</dc:creator>
  <cp:keywords/>
  <dc:description/>
  <cp:lastModifiedBy>Office_2016_1</cp:lastModifiedBy>
  <cp:lastPrinted>2017-07-13T04:48:48Z</cp:lastPrinted>
  <dcterms:created xsi:type="dcterms:W3CDTF">2009-03-13T02:39:27Z</dcterms:created>
  <dcterms:modified xsi:type="dcterms:W3CDTF">2019-07-11T06:49:36Z</dcterms:modified>
  <cp:category/>
  <cp:version/>
  <cp:contentType/>
  <cp:contentStatus/>
</cp:coreProperties>
</file>